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115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<sst xmlns="http://schemas.openxmlformats.org/spreadsheetml/2006/main" count="339" uniqueCount="177">
  <si>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</si>
  <si>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</si>
  <si>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</si>
  <si>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</si>
  <si>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</si>
  <si>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</si>
  <si>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</si>
  <si>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</si>
  <si>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</si>
  <si>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</si>
  <si>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</si>
  <si>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</si>
  <si>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</si>
  <si>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</si>
  <si>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</si>
  <si>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</si>
  <si>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</si>
  <si>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</si>
  <si>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</si>
  <si>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</si>
  <si>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</si>
  <si>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</si>
  <si>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</si>
  <si>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</si>
  <si>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</si>
  <si>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</si>
  <si>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</si>
  <si>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</si>
  <si>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</si>
  <si>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</si>
  <si>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</si>
  <si>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</si>
  <si>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</si>
  <si>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</si>
  <si>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</si>
  <si>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</si>
  <si>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</si>
  <si>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</si>
  <si>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</si>
  <si>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</si>
  <si>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</si>
  <si>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</si>
  <si>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</si>
  <si>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</si>
  <si>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</si>
  <si>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</si>
  <si>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</si>
  <si>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</si>
  <si>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</si>
  <si>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</si>
  <si>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</si>
  <si>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</si>
  <si>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</si>
  <si>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</si>
  <si>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</si>
  <si>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</si>
  <si>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</si>
  <si>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</si>
  <si>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</si>
  <si>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</si>
  <si>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</si>
  <si>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</si>
  <si>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</si>
  <si>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</si>
  <si>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</si>
  <si>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</si>
  <si>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</si>
  <si>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</si>
  <si>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</si>
  <si>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</si>
  <si>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</si>
  <si>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</si>
  <si>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</si>
  <si>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</si>
  <si>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</si>
  <si>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</si>
  <si>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</si>
  <si>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</si>
  <si>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</si>
  <si>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</si>
  <si>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</si>
  <si>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</si>
  <si>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</si>
  <si>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</si>
  <si>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</si>
  <si>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</si>
  <si>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</si>
  <si>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</si>
  <si>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</si>
  <si>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</si>
  <si>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</si>
  <si>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</si>
  <si>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</si>
  <si>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</si>
  <si>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</si>
  <si>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</si>
  <si>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</si>
  <si>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</si>
  <si>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</si>
  <si>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</si>
  <si>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</si>
  <si>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</si>
  <si>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</si>
  <si>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</si>
  <si>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</si>
  <si>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</si>
  <si>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</si>
  <si>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</si>
  <si>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</si>
  <si>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</si>
  <si>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</si>
  <si>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</si>
  <si>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</si>
  <si>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</si>
  <si>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</si>
  <si>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</si>
  <si>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</si>
  <si>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</si>
  <si>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</si>
  <si>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</si>
  <si>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</si>
  <si>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</si>
  <si>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</si>
  <si>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</si>
  <si>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</si>
  <si>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</si>
  <si>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</si>
  <si>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</si>
  <si>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</si>
  <si>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</si>
  <si>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</si>
  <si>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</si>
  <si>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</si>
  <si>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</si>
  <si>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</si>
  <si>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</si>
  <si>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</si>
  <si>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</si>
  <si>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</si>
  <si>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</si>
  <si>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</si>
  <si>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</si>
  <si>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</si>
  <si>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</si>
  <si>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</si>
  <si>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</si>
  <si>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</si>
  <si>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</si>
  <si>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</si>
  <si>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</si>
  <si>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</si>
  <si>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</si>
  <si>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</si>
  <si>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</si>
  <si>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</si>
  <si>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</si>
  <si>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</si>
  <si>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</si>
  <si>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</si>
  <si>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</si>
  <si>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</si>
  <si>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</si>
  <si>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</si>
  <si>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</si>
  <si>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</si>
  <si>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</si>
  <si>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</si>
  <si>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</si>
  <si>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LİBYA</t>
  </si>
  <si>
    <t>TEMMUZ 2012 İHRACAT RAKAMLARI</t>
  </si>
  <si>
    <t>OCAK-TEMMUZ</t>
  </si>
  <si>
    <t>TEMMUZ 2012 İHRACAT RAKAMLARI - TL</t>
  </si>
  <si>
    <t>TEMMUZ (2012/2011)</t>
  </si>
  <si>
    <t>BULGARİSTAN</t>
  </si>
  <si>
    <t>Savunma ve Havacılık Sanayii</t>
  </si>
  <si>
    <t>Tütün</t>
  </si>
  <si>
    <t>C. AĞAÇ MAMULLERİ VE ORMAN ÜRÜNLERİ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</si>
</sst>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8672225.006</c:v>
                </c:pt>
                <c:pt idx="1">
                  <c:v>9283723.057</c:v>
                </c:pt>
                <c:pt idx="2">
                  <c:v>10564391.04</c:v>
                </c:pt>
                <c:pt idx="3">
                  <c:v>9516942.774</c:v>
                </c:pt>
                <c:pt idx="4">
                  <c:v>9848053.875</c:v>
                </c:pt>
                <c:pt idx="5">
                  <c:v>9863128.285</c:v>
                </c:pt>
                <c:pt idx="6">
                  <c:v>9045502.06</c:v>
                </c:pt>
              </c:numCache>
            </c:numRef>
          </c:val>
          <c:smooth val="0"/>
        </c:ser>
        <c:marker val="1"/>
        <c:axId val="26449925"/>
        <c:axId val="36722734"/>
      </c:lineChart>
      <c:catAx>
        <c:axId val="2644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22734"/>
        <c:crosses val="autoZero"/>
        <c:auto val="1"/>
        <c:lblOffset val="100"/>
        <c:tickLblSkip val="1"/>
        <c:noMultiLvlLbl val="0"/>
      </c:catAx>
      <c:valAx>
        <c:axId val="3672273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499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106472.526</c:v>
                </c:pt>
                <c:pt idx="3">
                  <c:v>95619.093</c:v>
                </c:pt>
                <c:pt idx="4">
                  <c:v>97558.903</c:v>
                </c:pt>
                <c:pt idx="5">
                  <c:v>87186.213</c:v>
                </c:pt>
                <c:pt idx="6">
                  <c:v>76484.257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5911279"/>
        <c:axId val="53201512"/>
      </c:lineChart>
      <c:catAx>
        <c:axId val="5911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01512"/>
        <c:crosses val="autoZero"/>
        <c:auto val="1"/>
        <c:lblOffset val="100"/>
        <c:tickLblSkip val="1"/>
        <c:noMultiLvlLbl val="0"/>
      </c:catAx>
      <c:valAx>
        <c:axId val="53201512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112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143650.551</c:v>
                </c:pt>
                <c:pt idx="2">
                  <c:v>136360.722</c:v>
                </c:pt>
                <c:pt idx="3">
                  <c:v>132931.511</c:v>
                </c:pt>
                <c:pt idx="4">
                  <c:v>129654.236</c:v>
                </c:pt>
                <c:pt idx="5">
                  <c:v>130193.012</c:v>
                </c:pt>
                <c:pt idx="6">
                  <c:v>153463.81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9051561"/>
        <c:axId val="14355186"/>
      </c:lineChart>
      <c:catAx>
        <c:axId val="9051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55186"/>
        <c:crosses val="autoZero"/>
        <c:auto val="1"/>
        <c:lblOffset val="100"/>
        <c:tickLblSkip val="1"/>
        <c:noMultiLvlLbl val="0"/>
      </c:catAx>
      <c:valAx>
        <c:axId val="14355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515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19216.672</c:v>
                </c:pt>
                <c:pt idx="3">
                  <c:v>15932.225</c:v>
                </c:pt>
                <c:pt idx="4">
                  <c:v>15593.853</c:v>
                </c:pt>
                <c:pt idx="5">
                  <c:v>15507.509</c:v>
                </c:pt>
                <c:pt idx="6">
                  <c:v>14377.936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62087811"/>
        <c:axId val="21919388"/>
      </c:lineChart>
      <c:catAx>
        <c:axId val="6208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19388"/>
        <c:crosses val="autoZero"/>
        <c:auto val="1"/>
        <c:lblOffset val="100"/>
        <c:tickLblSkip val="1"/>
        <c:noMultiLvlLbl val="0"/>
      </c:catAx>
      <c:valAx>
        <c:axId val="21919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878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86830.236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63056765"/>
        <c:axId val="30639974"/>
      </c:lineChart>
      <c:catAx>
        <c:axId val="63056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39974"/>
        <c:crosses val="autoZero"/>
        <c:auto val="1"/>
        <c:lblOffset val="100"/>
        <c:tickLblSkip val="1"/>
        <c:noMultiLvlLbl val="0"/>
      </c:catAx>
      <c:valAx>
        <c:axId val="3063997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0567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10417.704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3168.497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7324311"/>
        <c:axId val="65918800"/>
      </c:lineChart>
      <c:catAx>
        <c:axId val="7324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5918800"/>
        <c:crosses val="autoZero"/>
        <c:auto val="1"/>
        <c:lblOffset val="100"/>
        <c:tickLblSkip val="1"/>
        <c:noMultiLvlLbl val="0"/>
      </c:catAx>
      <c:valAx>
        <c:axId val="65918800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324311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147547.808</c:v>
                </c:pt>
                <c:pt idx="1">
                  <c:v>110692.158</c:v>
                </c:pt>
                <c:pt idx="2">
                  <c:v>146919.662</c:v>
                </c:pt>
                <c:pt idx="3">
                  <c:v>114539.135</c:v>
                </c:pt>
                <c:pt idx="4">
                  <c:v>128637.963</c:v>
                </c:pt>
                <c:pt idx="5">
                  <c:v>131468.116</c:v>
                </c:pt>
                <c:pt idx="6">
                  <c:v>128313.888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56398289"/>
        <c:axId val="37822554"/>
      </c:lineChart>
      <c:catAx>
        <c:axId val="5639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822554"/>
        <c:crosses val="autoZero"/>
        <c:auto val="1"/>
        <c:lblOffset val="100"/>
        <c:tickLblSkip val="1"/>
        <c:noMultiLvlLbl val="0"/>
      </c:catAx>
      <c:valAx>
        <c:axId val="3782255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398289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266110.255</c:v>
                </c:pt>
                <c:pt idx="1">
                  <c:v>294488.33</c:v>
                </c:pt>
                <c:pt idx="2">
                  <c:v>330553.445</c:v>
                </c:pt>
                <c:pt idx="3">
                  <c:v>306769.717</c:v>
                </c:pt>
                <c:pt idx="4">
                  <c:v>329733.56</c:v>
                </c:pt>
                <c:pt idx="5">
                  <c:v>328788.739</c:v>
                </c:pt>
                <c:pt idx="6">
                  <c:v>323087.567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4858667"/>
        <c:axId val="43728004"/>
      </c:lineChart>
      <c:catAx>
        <c:axId val="485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728004"/>
        <c:crosses val="autoZero"/>
        <c:auto val="1"/>
        <c:lblOffset val="100"/>
        <c:tickLblSkip val="1"/>
        <c:noMultiLvlLbl val="0"/>
      </c:catAx>
      <c:valAx>
        <c:axId val="43728004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86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586260.716</c:v>
                </c:pt>
                <c:pt idx="1">
                  <c:v>635097.822</c:v>
                </c:pt>
                <c:pt idx="2">
                  <c:v>723652.889</c:v>
                </c:pt>
                <c:pt idx="3">
                  <c:v>646705.694</c:v>
                </c:pt>
                <c:pt idx="4">
                  <c:v>682647.738</c:v>
                </c:pt>
                <c:pt idx="5">
                  <c:v>638300.556</c:v>
                </c:pt>
                <c:pt idx="6">
                  <c:v>584155.087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58007717"/>
        <c:axId val="52307406"/>
      </c:lineChart>
      <c:catAx>
        <c:axId val="5800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07406"/>
        <c:crosses val="autoZero"/>
        <c:auto val="1"/>
        <c:lblOffset val="100"/>
        <c:tickLblSkip val="1"/>
        <c:noMultiLvlLbl val="0"/>
      </c:catAx>
      <c:valAx>
        <c:axId val="523074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771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89863.117</c:v>
                </c:pt>
                <c:pt idx="1">
                  <c:v>103628.16</c:v>
                </c:pt>
                <c:pt idx="2">
                  <c:v>150445.49</c:v>
                </c:pt>
                <c:pt idx="3">
                  <c:v>122838.352</c:v>
                </c:pt>
                <c:pt idx="4">
                  <c:v>128375.285</c:v>
                </c:pt>
                <c:pt idx="5">
                  <c:v>140109.873</c:v>
                </c:pt>
                <c:pt idx="6">
                  <c:v>162502.808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1004607"/>
        <c:axId val="9041464"/>
      </c:lineChart>
      <c:catAx>
        <c:axId val="1004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041464"/>
        <c:crosses val="autoZero"/>
        <c:auto val="1"/>
        <c:lblOffset val="100"/>
        <c:tickLblSkip val="1"/>
        <c:noMultiLvlLbl val="0"/>
      </c:catAx>
      <c:valAx>
        <c:axId val="904146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046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132803.394</c:v>
                </c:pt>
                <c:pt idx="1">
                  <c:v>148772.826</c:v>
                </c:pt>
                <c:pt idx="2">
                  <c:v>166455.49</c:v>
                </c:pt>
                <c:pt idx="3">
                  <c:v>167843.511</c:v>
                </c:pt>
                <c:pt idx="4">
                  <c:v>172039.095</c:v>
                </c:pt>
                <c:pt idx="5">
                  <c:v>155375.549</c:v>
                </c:pt>
                <c:pt idx="6">
                  <c:v>165285.642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14264313"/>
        <c:axId val="61269954"/>
      </c:lineChart>
      <c:catAx>
        <c:axId val="14264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269954"/>
        <c:crosses val="autoZero"/>
        <c:auto val="1"/>
        <c:lblOffset val="100"/>
        <c:tickLblSkip val="1"/>
        <c:noMultiLvlLbl val="0"/>
      </c:catAx>
      <c:valAx>
        <c:axId val="6126995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2643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271684.573</c:v>
                </c:pt>
                <c:pt idx="1">
                  <c:v>256709.897</c:v>
                </c:pt>
                <c:pt idx="2">
                  <c:v>306035.725</c:v>
                </c:pt>
                <c:pt idx="3">
                  <c:v>321404.741</c:v>
                </c:pt>
                <c:pt idx="4">
                  <c:v>361115.463</c:v>
                </c:pt>
                <c:pt idx="5">
                  <c:v>410248.289</c:v>
                </c:pt>
                <c:pt idx="6">
                  <c:v>380239.444</c:v>
                </c:pt>
              </c:numCache>
            </c:numRef>
          </c:val>
          <c:smooth val="0"/>
        </c:ser>
        <c:marker val="1"/>
        <c:axId val="62069151"/>
        <c:axId val="21751448"/>
      </c:lineChart>
      <c:catAx>
        <c:axId val="62069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51448"/>
        <c:crosses val="autoZero"/>
        <c:auto val="1"/>
        <c:lblOffset val="100"/>
        <c:tickLblSkip val="1"/>
        <c:noMultiLvlLbl val="0"/>
      </c:catAx>
      <c:valAx>
        <c:axId val="21751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691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1303929.82</c:v>
                </c:pt>
                <c:pt idx="1">
                  <c:v>1387459.376</c:v>
                </c:pt>
                <c:pt idx="2">
                  <c:v>1643038.364</c:v>
                </c:pt>
                <c:pt idx="3">
                  <c:v>1482874.735</c:v>
                </c:pt>
                <c:pt idx="4">
                  <c:v>1483260.853</c:v>
                </c:pt>
                <c:pt idx="5">
                  <c:v>1385971.927</c:v>
                </c:pt>
                <c:pt idx="6">
                  <c:v>1300135.078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14558675"/>
        <c:axId val="63919212"/>
      </c:lineChart>
      <c:catAx>
        <c:axId val="1455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3919212"/>
        <c:crosses val="autoZero"/>
        <c:auto val="1"/>
        <c:lblOffset val="100"/>
        <c:tickLblSkip val="1"/>
        <c:noMultiLvlLbl val="0"/>
      </c:catAx>
      <c:valAx>
        <c:axId val="6391921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586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386667.464</c:v>
                </c:pt>
                <c:pt idx="1">
                  <c:v>418223.428</c:v>
                </c:pt>
                <c:pt idx="2">
                  <c:v>465230.821</c:v>
                </c:pt>
                <c:pt idx="3">
                  <c:v>450455.83</c:v>
                </c:pt>
                <c:pt idx="4">
                  <c:v>482468.563</c:v>
                </c:pt>
                <c:pt idx="5">
                  <c:v>472933.458</c:v>
                </c:pt>
                <c:pt idx="6">
                  <c:v>435693.018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38401997"/>
        <c:axId val="10073654"/>
      </c:lineChart>
      <c:catAx>
        <c:axId val="38401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73654"/>
        <c:crosses val="autoZero"/>
        <c:auto val="1"/>
        <c:lblOffset val="100"/>
        <c:tickLblSkip val="1"/>
        <c:noMultiLvlLbl val="0"/>
      </c:catAx>
      <c:valAx>
        <c:axId val="1007365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0199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1581919.275</c:v>
                </c:pt>
                <c:pt idx="1">
                  <c:v>1637933.285</c:v>
                </c:pt>
                <c:pt idx="2">
                  <c:v>1907466.816</c:v>
                </c:pt>
                <c:pt idx="3">
                  <c:v>1631550.237</c:v>
                </c:pt>
                <c:pt idx="4">
                  <c:v>1656199.515</c:v>
                </c:pt>
                <c:pt idx="5">
                  <c:v>1607587.415</c:v>
                </c:pt>
                <c:pt idx="6">
                  <c:v>1465096.256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23554023"/>
        <c:axId val="10659616"/>
      </c:lineChart>
      <c:catAx>
        <c:axId val="23554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59616"/>
        <c:crosses val="autoZero"/>
        <c:auto val="1"/>
        <c:lblOffset val="100"/>
        <c:tickLblSkip val="1"/>
        <c:noMultiLvlLbl val="0"/>
      </c:catAx>
      <c:valAx>
        <c:axId val="1065961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54023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820773.904</c:v>
                </c:pt>
                <c:pt idx="1">
                  <c:v>950176.786</c:v>
                </c:pt>
                <c:pt idx="2">
                  <c:v>1131748.355</c:v>
                </c:pt>
                <c:pt idx="3">
                  <c:v>1054614.746</c:v>
                </c:pt>
                <c:pt idx="4">
                  <c:v>1058175.994</c:v>
                </c:pt>
                <c:pt idx="5">
                  <c:v>960959.614</c:v>
                </c:pt>
                <c:pt idx="6">
                  <c:v>870931.085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28827681"/>
        <c:axId val="58122538"/>
      </c:lineChart>
      <c:catAx>
        <c:axId val="2882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122538"/>
        <c:crosses val="autoZero"/>
        <c:auto val="1"/>
        <c:lblOffset val="100"/>
        <c:tickLblSkip val="1"/>
        <c:noMultiLvlLbl val="0"/>
      </c:catAx>
      <c:valAx>
        <c:axId val="58122538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2768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1229647.895</c:v>
                </c:pt>
                <c:pt idx="1">
                  <c:v>1302966.197</c:v>
                </c:pt>
                <c:pt idx="2">
                  <c:v>1479096.219</c:v>
                </c:pt>
                <c:pt idx="3">
                  <c:v>1219329.124</c:v>
                </c:pt>
                <c:pt idx="4">
                  <c:v>1292962.275</c:v>
                </c:pt>
                <c:pt idx="5">
                  <c:v>1406361.044</c:v>
                </c:pt>
                <c:pt idx="6">
                  <c:v>1413889.696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53340795"/>
        <c:axId val="10305108"/>
      </c:lineChart>
      <c:catAx>
        <c:axId val="53340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305108"/>
        <c:crosses val="autoZero"/>
        <c:auto val="1"/>
        <c:lblOffset val="100"/>
        <c:tickLblSkip val="1"/>
        <c:noMultiLvlLbl val="0"/>
      </c:catAx>
      <c:valAx>
        <c:axId val="1030510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407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479521.599</c:v>
                </c:pt>
                <c:pt idx="1">
                  <c:v>500229.69</c:v>
                </c:pt>
                <c:pt idx="2">
                  <c:v>576953.161</c:v>
                </c:pt>
                <c:pt idx="3">
                  <c:v>513600.823</c:v>
                </c:pt>
                <c:pt idx="4">
                  <c:v>571303.248</c:v>
                </c:pt>
                <c:pt idx="5">
                  <c:v>562911.154</c:v>
                </c:pt>
                <c:pt idx="6">
                  <c:v>516354.494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25637109"/>
        <c:axId val="29407390"/>
      </c:lineChart>
      <c:catAx>
        <c:axId val="25637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407390"/>
        <c:crosses val="autoZero"/>
        <c:auto val="1"/>
        <c:lblOffset val="100"/>
        <c:tickLblSkip val="1"/>
        <c:noMultiLvlLbl val="0"/>
      </c:catAx>
      <c:valAx>
        <c:axId val="2940739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3710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207970.785</c:v>
                </c:pt>
                <c:pt idx="1">
                  <c:v>235652.96</c:v>
                </c:pt>
                <c:pt idx="2">
                  <c:v>280104.717</c:v>
                </c:pt>
                <c:pt idx="3">
                  <c:v>271163.249</c:v>
                </c:pt>
                <c:pt idx="4">
                  <c:v>298458.207</c:v>
                </c:pt>
                <c:pt idx="5">
                  <c:v>287263.731</c:v>
                </c:pt>
                <c:pt idx="6">
                  <c:v>258467.127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63339919"/>
        <c:axId val="33188360"/>
      </c:lineChart>
      <c:catAx>
        <c:axId val="63339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3188360"/>
        <c:crosses val="autoZero"/>
        <c:auto val="1"/>
        <c:lblOffset val="100"/>
        <c:tickLblSkip val="1"/>
        <c:noMultiLvlLbl val="0"/>
      </c:catAx>
      <c:valAx>
        <c:axId val="331883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339919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271139.294</c:v>
                </c:pt>
                <c:pt idx="1">
                  <c:v>131821.355</c:v>
                </c:pt>
                <c:pt idx="2">
                  <c:v>135744.084</c:v>
                </c:pt>
                <c:pt idx="3">
                  <c:v>153513.469</c:v>
                </c:pt>
                <c:pt idx="4">
                  <c:v>153495.323</c:v>
                </c:pt>
                <c:pt idx="5">
                  <c:v>167163.489</c:v>
                </c:pt>
                <c:pt idx="6">
                  <c:v>135522.57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30259785"/>
        <c:axId val="3902610"/>
      </c:lineChart>
      <c:catAx>
        <c:axId val="3025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02610"/>
        <c:crosses val="autoZero"/>
        <c:auto val="1"/>
        <c:lblOffset val="100"/>
        <c:tickLblSkip val="1"/>
        <c:noMultiLvlLbl val="0"/>
      </c:catAx>
      <c:valAx>
        <c:axId val="39026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2597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1224075.918</c:v>
                </c:pt>
                <c:pt idx="1">
                  <c:v>1360078.561</c:v>
                </c:pt>
                <c:pt idx="2">
                  <c:v>1328596.336</c:v>
                </c:pt>
                <c:pt idx="3">
                  <c:v>1328686.873</c:v>
                </c:pt>
                <c:pt idx="4">
                  <c:v>1346077.839</c:v>
                </c:pt>
                <c:pt idx="5">
                  <c:v>1485086.341</c:v>
                </c:pt>
                <c:pt idx="6">
                  <c:v>1260018.371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35123491"/>
        <c:axId val="47675964"/>
      </c:lineChart>
      <c:catAx>
        <c:axId val="35123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75964"/>
        <c:crosses val="autoZero"/>
        <c:auto val="1"/>
        <c:lblOffset val="100"/>
        <c:tickLblSkip val="1"/>
        <c:noMultiLvlLbl val="0"/>
      </c:catAx>
      <c:valAx>
        <c:axId val="4767596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2349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271684.573</c:v>
                </c:pt>
                <c:pt idx="1">
                  <c:v>256709.897</c:v>
                </c:pt>
                <c:pt idx="2">
                  <c:v>306035.725</c:v>
                </c:pt>
                <c:pt idx="3">
                  <c:v>321404.741</c:v>
                </c:pt>
                <c:pt idx="4">
                  <c:v>361115.463</c:v>
                </c:pt>
                <c:pt idx="5">
                  <c:v>410248.289</c:v>
                </c:pt>
                <c:pt idx="6">
                  <c:v>380239.444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26430493"/>
        <c:axId val="36547846"/>
      </c:lineChart>
      <c:catAx>
        <c:axId val="2643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547846"/>
        <c:crosses val="autoZero"/>
        <c:auto val="1"/>
        <c:lblOffset val="100"/>
        <c:tickLblSkip val="1"/>
        <c:noMultiLvlLbl val="0"/>
      </c:catAx>
      <c:valAx>
        <c:axId val="3654784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3049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İHR'!$C$72:$I$72</c:f>
              <c:numCache>
                <c:ptCount val="7"/>
                <c:pt idx="0">
                  <c:v>10352631.478</c:v>
                </c:pt>
                <c:pt idx="1">
                  <c:v>11751567.361</c:v>
                </c:pt>
                <c:pt idx="2">
                  <c:v>13217004.83</c:v>
                </c:pt>
                <c:pt idx="3">
                  <c:v>12639664.17</c:v>
                </c:pt>
                <c:pt idx="4">
                  <c:v>13146265.999</c:v>
                </c:pt>
                <c:pt idx="5">
                  <c:v>13265655.719</c:v>
                </c:pt>
                <c:pt idx="6">
                  <c:v>10849014.286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61545305"/>
        <c:axId val="17036834"/>
      </c:lineChart>
      <c:catAx>
        <c:axId val="61545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36834"/>
        <c:crosses val="autoZero"/>
        <c:auto val="1"/>
        <c:lblOffset val="100"/>
        <c:tickLblSkip val="1"/>
        <c:noMultiLvlLbl val="0"/>
      </c:catAx>
      <c:valAx>
        <c:axId val="17036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453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104394.116</c:v>
                </c:pt>
                <c:pt idx="6">
                  <c:v>86055.387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60495159"/>
        <c:axId val="7585520"/>
      </c:lineChart>
      <c:catAx>
        <c:axId val="60495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85520"/>
        <c:crosses val="autoZero"/>
        <c:auto val="1"/>
        <c:lblOffset val="100"/>
        <c:tickLblSkip val="1"/>
        <c:noMultiLvlLbl val="0"/>
      </c:catAx>
      <c:valAx>
        <c:axId val="758552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9515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59893.637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129531.116</c:v>
                </c:pt>
                <c:pt idx="5">
                  <c:v>162162.311</c:v>
                </c:pt>
                <c:pt idx="6">
                  <c:v>79385.279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1160817"/>
        <c:axId val="10447354"/>
      </c:lineChart>
      <c:catAx>
        <c:axId val="116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47354"/>
        <c:crosses val="autoZero"/>
        <c:auto val="1"/>
        <c:lblOffset val="100"/>
        <c:tickLblSkip val="1"/>
        <c:noMultiLvlLbl val="0"/>
      </c:catAx>
      <c:valAx>
        <c:axId val="10447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08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256036.661</c:v>
                </c:pt>
                <c:pt idx="1">
                  <c:v>289951.111</c:v>
                </c:pt>
                <c:pt idx="2">
                  <c:v>350298.762</c:v>
                </c:pt>
                <c:pt idx="3">
                  <c:v>318937.298</c:v>
                </c:pt>
                <c:pt idx="4">
                  <c:v>340003.844</c:v>
                </c:pt>
                <c:pt idx="5">
                  <c:v>319426.606</c:v>
                </c:pt>
                <c:pt idx="6">
                  <c:v>305702.28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26917323"/>
        <c:axId val="40929316"/>
      </c:lineChart>
      <c:catAx>
        <c:axId val="2691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29316"/>
        <c:crosses val="autoZero"/>
        <c:auto val="1"/>
        <c:lblOffset val="100"/>
        <c:tickLblSkip val="1"/>
        <c:noMultiLvlLbl val="0"/>
      </c:catAx>
      <c:valAx>
        <c:axId val="4092931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91732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1508415.507</c:v>
                </c:pt>
                <c:pt idx="1">
                  <c:v>1535077.873</c:v>
                </c:pt>
                <c:pt idx="2">
                  <c:v>1658187.965</c:v>
                </c:pt>
                <c:pt idx="3">
                  <c:v>1492598.96</c:v>
                </c:pt>
                <c:pt idx="4">
                  <c:v>1538932.101</c:v>
                </c:pt>
                <c:pt idx="5">
                  <c:v>1524661.165</c:v>
                </c:pt>
                <c:pt idx="6">
                  <c:v>1423272.782</c:v>
                </c:pt>
              </c:numCache>
            </c:numRef>
          </c:val>
          <c:smooth val="0"/>
        </c:ser>
        <c:marker val="1"/>
        <c:axId val="19113779"/>
        <c:axId val="37806284"/>
      </c:lineChart>
      <c:catAx>
        <c:axId val="19113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06284"/>
        <c:crosses val="autoZero"/>
        <c:auto val="1"/>
        <c:lblOffset val="100"/>
        <c:tickLblSkip val="1"/>
        <c:noMultiLvlLbl val="0"/>
      </c:catAx>
      <c:valAx>
        <c:axId val="378062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137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10352631.478</c:v>
                </c:pt>
                <c:pt idx="1">
                  <c:v>11751567.361</c:v>
                </c:pt>
                <c:pt idx="2">
                  <c:v>13217004.83</c:v>
                </c:pt>
                <c:pt idx="3">
                  <c:v>12639664.17</c:v>
                </c:pt>
                <c:pt idx="4">
                  <c:v>13146265.999</c:v>
                </c:pt>
                <c:pt idx="5">
                  <c:v>13265655.719</c:v>
                </c:pt>
                <c:pt idx="6">
                  <c:v>10849014.286</c:v>
                </c:pt>
              </c:numCache>
            </c:numRef>
          </c:val>
          <c:smooth val="0"/>
        </c:ser>
        <c:marker val="1"/>
        <c:axId val="4712237"/>
        <c:axId val="42410134"/>
      </c:lineChart>
      <c:catAx>
        <c:axId val="4712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10134"/>
        <c:crosses val="autoZero"/>
        <c:auto val="1"/>
        <c:lblOffset val="100"/>
        <c:tickLblSkip val="1"/>
        <c:noMultiLvlLbl val="0"/>
      </c:catAx>
      <c:valAx>
        <c:axId val="42410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22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85221803.843</c:v>
                </c:pt>
              </c:numCache>
            </c:numRef>
          </c:val>
        </c:ser>
        <c:axId val="46146887"/>
        <c:axId val="12668800"/>
      </c:barChart>
      <c:catAx>
        <c:axId val="46146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668800"/>
        <c:crosses val="autoZero"/>
        <c:auto val="1"/>
        <c:lblOffset val="100"/>
        <c:tickLblSkip val="1"/>
        <c:noMultiLvlLbl val="0"/>
      </c:catAx>
      <c:valAx>
        <c:axId val="12668800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614688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470717.21</c:v>
                </c:pt>
                <c:pt idx="1">
                  <c:v>497262.739</c:v>
                </c:pt>
                <c:pt idx="2">
                  <c:v>525800.801</c:v>
                </c:pt>
                <c:pt idx="3">
                  <c:v>479681.133</c:v>
                </c:pt>
                <c:pt idx="4">
                  <c:v>475825.979</c:v>
                </c:pt>
                <c:pt idx="5">
                  <c:v>466622.619</c:v>
                </c:pt>
                <c:pt idx="6">
                  <c:v>453577.781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6910337"/>
        <c:axId val="19539850"/>
      </c:lineChart>
      <c:catAx>
        <c:axId val="46910337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39850"/>
        <c:crosses val="autoZero"/>
        <c:auto val="1"/>
        <c:lblOffset val="100"/>
        <c:tickLblSkip val="1"/>
        <c:noMultiLvlLbl val="0"/>
      </c:catAx>
      <c:valAx>
        <c:axId val="19539850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1033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193663.896</c:v>
                </c:pt>
                <c:pt idx="1">
                  <c:v>178742.492</c:v>
                </c:pt>
                <c:pt idx="2">
                  <c:v>193222.61</c:v>
                </c:pt>
                <c:pt idx="3">
                  <c:v>159396.386</c:v>
                </c:pt>
                <c:pt idx="4">
                  <c:v>186081.831</c:v>
                </c:pt>
                <c:pt idx="5">
                  <c:v>183718.094</c:v>
                </c:pt>
                <c:pt idx="6">
                  <c:v>121972.83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1640923"/>
        <c:axId val="39223988"/>
      </c:lineChart>
      <c:catAx>
        <c:axId val="41640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23988"/>
        <c:crosses val="autoZero"/>
        <c:auto val="1"/>
        <c:lblOffset val="100"/>
        <c:tickLblSkip val="1"/>
        <c:noMultiLvlLbl val="0"/>
      </c:catAx>
      <c:valAx>
        <c:axId val="392239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409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92686.252</c:v>
                </c:pt>
                <c:pt idx="1">
                  <c:v>90908.092</c:v>
                </c:pt>
                <c:pt idx="2">
                  <c:v>102393.587</c:v>
                </c:pt>
                <c:pt idx="3">
                  <c:v>88732.481</c:v>
                </c:pt>
                <c:pt idx="4">
                  <c:v>96659.994</c:v>
                </c:pt>
                <c:pt idx="5">
                  <c:v>96242.76</c:v>
                </c:pt>
                <c:pt idx="6">
                  <c:v>107753.675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17471573"/>
        <c:axId val="23026430"/>
      </c:lineChart>
      <c:catAx>
        <c:axId val="17471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3026430"/>
        <c:crosses val="autoZero"/>
        <c:auto val="1"/>
        <c:lblOffset val="100"/>
        <c:tickLblSkip val="1"/>
        <c:noMultiLvlLbl val="0"/>
      </c:catAx>
      <c:valAx>
        <c:axId val="230264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74715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169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113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26</v>
      </c>
      <c r="C6" s="160"/>
      <c r="D6" s="160"/>
      <c r="E6" s="162"/>
      <c r="F6" s="159" t="s">
        <v>170</v>
      </c>
      <c r="G6" s="160"/>
      <c r="H6" s="160"/>
      <c r="I6" s="161"/>
      <c r="J6" s="159" t="s">
        <v>114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157</v>
      </c>
      <c r="E7" s="142" t="s">
        <v>158</v>
      </c>
      <c r="F7" s="153">
        <v>2011</v>
      </c>
      <c r="G7" s="154">
        <v>2012</v>
      </c>
      <c r="H7" s="143" t="s">
        <v>157</v>
      </c>
      <c r="I7" s="142" t="s">
        <v>158</v>
      </c>
      <c r="J7" s="153" t="s">
        <v>131</v>
      </c>
      <c r="K7" s="154" t="s">
        <v>163</v>
      </c>
      <c r="L7" s="141" t="s">
        <v>164</v>
      </c>
      <c r="M7" s="142" t="s">
        <v>165</v>
      </c>
    </row>
    <row r="8" spans="1:13" ht="17.25" thickTop="1">
      <c r="A8" s="151" t="s">
        <v>2</v>
      </c>
      <c r="B8" s="155">
        <v>1360335.50546</v>
      </c>
      <c r="C8" s="155">
        <v>1423272.78196</v>
      </c>
      <c r="D8" s="140">
        <f aca="true" t="shared" si="0" ref="D8:D43">(C8-B8)/B8*100</f>
        <v>4.626599559254891</v>
      </c>
      <c r="E8" s="140">
        <f aca="true" t="shared" si="1" ref="E8:E43">C8/C$45*100</f>
        <v>13.118913335875154</v>
      </c>
      <c r="F8" s="155">
        <v>9644720.842999998</v>
      </c>
      <c r="G8" s="155">
        <v>10681146.352999998</v>
      </c>
      <c r="H8" s="139">
        <f aca="true" t="shared" si="2" ref="H8:H45">(G8-F8)/F8*100</f>
        <v>10.746039484929444</v>
      </c>
      <c r="I8" s="139">
        <f aca="true" t="shared" si="3" ref="I8:I45">G8/G$45*100</f>
        <v>12.533349297179107</v>
      </c>
      <c r="J8" s="155">
        <v>16716016.285999998</v>
      </c>
      <c r="K8" s="155">
        <v>18908690.742</v>
      </c>
      <c r="L8" s="140">
        <f aca="true" t="shared" si="4" ref="L8:L38">(K8-J8)/J8*100</f>
        <v>13.117206985712315</v>
      </c>
      <c r="M8" s="140">
        <f aca="true" t="shared" si="5" ref="M8:M45">K8/K$45*100</f>
        <v>13.252443735060051</v>
      </c>
    </row>
    <row r="9" spans="1:13" ht="15.75">
      <c r="A9" s="150" t="s">
        <v>74</v>
      </c>
      <c r="B9" s="155">
        <v>951550.73243</v>
      </c>
      <c r="C9" s="155">
        <v>971871.32637</v>
      </c>
      <c r="D9" s="139">
        <f t="shared" si="0"/>
        <v>2.135523966032459</v>
      </c>
      <c r="E9" s="139">
        <f t="shared" si="1"/>
        <v>8.958153254861015</v>
      </c>
      <c r="F9" s="155">
        <v>6966255.393</v>
      </c>
      <c r="G9" s="155">
        <v>7593496.009000001</v>
      </c>
      <c r="H9" s="139">
        <f t="shared" si="2"/>
        <v>9.00398536393425</v>
      </c>
      <c r="I9" s="139">
        <f t="shared" si="3"/>
        <v>8.910273740496189</v>
      </c>
      <c r="J9" s="155">
        <v>12268465.150999999</v>
      </c>
      <c r="K9" s="155">
        <v>13690585.503999999</v>
      </c>
      <c r="L9" s="139">
        <f t="shared" si="4"/>
        <v>11.591672923194338</v>
      </c>
      <c r="M9" s="139">
        <f t="shared" si="5"/>
        <v>9.595255248888703</v>
      </c>
    </row>
    <row r="10" spans="1:13" ht="14.25">
      <c r="A10" s="149" t="s">
        <v>144</v>
      </c>
      <c r="B10" s="156">
        <v>454758.24887</v>
      </c>
      <c r="C10" s="156">
        <v>453577.78078</v>
      </c>
      <c r="D10" s="134">
        <f t="shared" si="0"/>
        <v>-0.2595814573860527</v>
      </c>
      <c r="E10" s="134">
        <f t="shared" si="1"/>
        <v>4.180820200142513</v>
      </c>
      <c r="F10" s="156">
        <v>2979678.4159999997</v>
      </c>
      <c r="G10" s="156">
        <v>3369488.2619999996</v>
      </c>
      <c r="H10" s="134">
        <f t="shared" si="2"/>
        <v>13.082279077729842</v>
      </c>
      <c r="I10" s="134">
        <f t="shared" si="3"/>
        <v>3.953786601615996</v>
      </c>
      <c r="J10" s="156">
        <v>4765209.067</v>
      </c>
      <c r="K10" s="156">
        <v>5847737.251000001</v>
      </c>
      <c r="L10" s="134">
        <f t="shared" si="4"/>
        <v>22.717328217490383</v>
      </c>
      <c r="M10" s="134">
        <f t="shared" si="5"/>
        <v>4.098475666755514</v>
      </c>
    </row>
    <row r="11" spans="1:13" ht="14.25">
      <c r="A11" s="149" t="s">
        <v>4</v>
      </c>
      <c r="B11" s="156">
        <v>131846.90717</v>
      </c>
      <c r="C11" s="156">
        <v>121972.83017</v>
      </c>
      <c r="D11" s="134">
        <f t="shared" si="0"/>
        <v>-7.489047116796309</v>
      </c>
      <c r="E11" s="134">
        <f t="shared" si="1"/>
        <v>1.1242756895330128</v>
      </c>
      <c r="F11" s="156">
        <v>1328848.992</v>
      </c>
      <c r="G11" s="156">
        <v>1216798.1390000002</v>
      </c>
      <c r="H11" s="134">
        <f t="shared" si="2"/>
        <v>-8.432173533228664</v>
      </c>
      <c r="I11" s="134">
        <f t="shared" si="3"/>
        <v>1.4278014359349265</v>
      </c>
      <c r="J11" s="156">
        <v>2294521.464</v>
      </c>
      <c r="K11" s="156">
        <v>2223730.815</v>
      </c>
      <c r="L11" s="134">
        <f t="shared" si="4"/>
        <v>-3.085203172455492</v>
      </c>
      <c r="M11" s="134">
        <f t="shared" si="5"/>
        <v>1.5585355913748296</v>
      </c>
    </row>
    <row r="12" spans="1:13" ht="14.25">
      <c r="A12" s="149" t="s">
        <v>5</v>
      </c>
      <c r="B12" s="156">
        <v>86109.08436</v>
      </c>
      <c r="C12" s="156">
        <v>107753.67535</v>
      </c>
      <c r="D12" s="134">
        <f t="shared" si="0"/>
        <v>25.13624567125755</v>
      </c>
      <c r="E12" s="134">
        <f t="shared" si="1"/>
        <v>0.9932116643107457</v>
      </c>
      <c r="F12" s="156">
        <v>606010.4609999999</v>
      </c>
      <c r="G12" s="156">
        <v>675376.841</v>
      </c>
      <c r="H12" s="134">
        <f t="shared" si="2"/>
        <v>11.446399767676638</v>
      </c>
      <c r="I12" s="134">
        <f t="shared" si="3"/>
        <v>0.7924930129902132</v>
      </c>
      <c r="J12" s="156">
        <v>1144226.279</v>
      </c>
      <c r="K12" s="156">
        <v>1273756.4610000001</v>
      </c>
      <c r="L12" s="134">
        <f t="shared" si="4"/>
        <v>11.320329237080912</v>
      </c>
      <c r="M12" s="134">
        <f t="shared" si="5"/>
        <v>0.8927316048422637</v>
      </c>
    </row>
    <row r="13" spans="1:13" ht="14.25">
      <c r="A13" s="149" t="s">
        <v>6</v>
      </c>
      <c r="B13" s="156">
        <v>84957.51906</v>
      </c>
      <c r="C13" s="156">
        <v>76484.25733</v>
      </c>
      <c r="D13" s="134">
        <f t="shared" si="0"/>
        <v>-9.973527739217403</v>
      </c>
      <c r="E13" s="134">
        <f t="shared" si="1"/>
        <v>0.7049880783143111</v>
      </c>
      <c r="F13" s="156">
        <v>668173.075</v>
      </c>
      <c r="G13" s="156">
        <v>665376.419</v>
      </c>
      <c r="H13" s="134">
        <f t="shared" si="2"/>
        <v>-0.4185526332380213</v>
      </c>
      <c r="I13" s="134">
        <f t="shared" si="3"/>
        <v>0.7807584315227484</v>
      </c>
      <c r="J13" s="156">
        <v>1360560.0380000002</v>
      </c>
      <c r="K13" s="156">
        <v>1368457.96</v>
      </c>
      <c r="L13" s="134">
        <f t="shared" si="4"/>
        <v>0.5804905170968859</v>
      </c>
      <c r="M13" s="134">
        <f t="shared" si="5"/>
        <v>0.9591045919648294</v>
      </c>
    </row>
    <row r="14" spans="1:13" ht="14.25">
      <c r="A14" s="149" t="s">
        <v>7</v>
      </c>
      <c r="B14" s="156">
        <v>117831.20195</v>
      </c>
      <c r="C14" s="156">
        <v>153463.80993</v>
      </c>
      <c r="D14" s="134">
        <f t="shared" si="0"/>
        <v>30.240384032677674</v>
      </c>
      <c r="E14" s="134">
        <f t="shared" si="1"/>
        <v>1.4145415047510326</v>
      </c>
      <c r="F14" s="156">
        <v>853556.304</v>
      </c>
      <c r="G14" s="156">
        <v>946167.0120000001</v>
      </c>
      <c r="H14" s="134">
        <f t="shared" si="2"/>
        <v>10.849982311184489</v>
      </c>
      <c r="I14" s="134">
        <f t="shared" si="3"/>
        <v>1.1102405362635575</v>
      </c>
      <c r="J14" s="156">
        <v>1709208.088</v>
      </c>
      <c r="K14" s="156">
        <v>1852270.9490000003</v>
      </c>
      <c r="L14" s="134">
        <f t="shared" si="4"/>
        <v>8.370125440220843</v>
      </c>
      <c r="M14" s="134">
        <f t="shared" si="5"/>
        <v>1.2981922899180276</v>
      </c>
    </row>
    <row r="15" spans="1:13" ht="14.25">
      <c r="A15" s="149" t="s">
        <v>8</v>
      </c>
      <c r="B15" s="156">
        <v>14972.03765</v>
      </c>
      <c r="C15" s="156">
        <v>14377.93604</v>
      </c>
      <c r="D15" s="134">
        <f t="shared" si="0"/>
        <v>-3.9680745125564103</v>
      </c>
      <c r="E15" s="134">
        <f t="shared" si="1"/>
        <v>0.13252757956753866</v>
      </c>
      <c r="F15" s="156">
        <v>106907.847</v>
      </c>
      <c r="G15" s="156">
        <v>110939.452</v>
      </c>
      <c r="H15" s="134">
        <f t="shared" si="2"/>
        <v>3.7711029761922066</v>
      </c>
      <c r="I15" s="134">
        <f t="shared" si="3"/>
        <v>0.13017731026249854</v>
      </c>
      <c r="J15" s="156">
        <v>175110.96099999998</v>
      </c>
      <c r="K15" s="156">
        <v>184956.13499999998</v>
      </c>
      <c r="L15" s="134">
        <f t="shared" si="4"/>
        <v>5.622248855113074</v>
      </c>
      <c r="M15" s="134">
        <f t="shared" si="5"/>
        <v>0.12962932262132987</v>
      </c>
    </row>
    <row r="16" spans="1:13" ht="14.25">
      <c r="A16" s="149" t="s">
        <v>143</v>
      </c>
      <c r="B16" s="156">
        <v>57184.34334</v>
      </c>
      <c r="C16" s="156">
        <v>41072.53977</v>
      </c>
      <c r="D16" s="134">
        <f t="shared" si="0"/>
        <v>-28.175200813628855</v>
      </c>
      <c r="E16" s="134">
        <f t="shared" si="1"/>
        <v>0.3785831476274651</v>
      </c>
      <c r="F16" s="156">
        <v>374064.033</v>
      </c>
      <c r="G16" s="156">
        <v>565025.7060000001</v>
      </c>
      <c r="H16" s="134">
        <f t="shared" si="2"/>
        <v>51.05053043151041</v>
      </c>
      <c r="I16" s="134">
        <f t="shared" si="3"/>
        <v>0.6630060389720448</v>
      </c>
      <c r="J16" s="156">
        <v>750332.7810000001</v>
      </c>
      <c r="K16" s="156">
        <v>868082.8350000001</v>
      </c>
      <c r="L16" s="134">
        <f t="shared" si="4"/>
        <v>15.693044070801431</v>
      </c>
      <c r="M16" s="134">
        <f t="shared" si="5"/>
        <v>0.6084090688868129</v>
      </c>
    </row>
    <row r="17" spans="1:13" ht="14.25">
      <c r="A17" s="149" t="s">
        <v>146</v>
      </c>
      <c r="B17" s="156">
        <v>3891.39003</v>
      </c>
      <c r="C17" s="156">
        <v>3168.497</v>
      </c>
      <c r="D17" s="134">
        <f t="shared" si="0"/>
        <v>-18.576730279591125</v>
      </c>
      <c r="E17" s="134">
        <f t="shared" si="1"/>
        <v>0.029205390614396382</v>
      </c>
      <c r="F17" s="156">
        <v>49016.267</v>
      </c>
      <c r="G17" s="156">
        <v>44324.179000000004</v>
      </c>
      <c r="H17" s="134">
        <f t="shared" si="2"/>
        <v>-9.572511917319195</v>
      </c>
      <c r="I17" s="134">
        <f t="shared" si="3"/>
        <v>0.05201037410761252</v>
      </c>
      <c r="J17" s="156">
        <v>69296.47300000001</v>
      </c>
      <c r="K17" s="156">
        <v>71593.09599999999</v>
      </c>
      <c r="L17" s="134">
        <f t="shared" si="4"/>
        <v>3.3141989780633963</v>
      </c>
      <c r="M17" s="134">
        <f t="shared" si="5"/>
        <v>0.050177111123369006</v>
      </c>
    </row>
    <row r="18" spans="1:13" ht="15.75">
      <c r="A18" s="150" t="s">
        <v>75</v>
      </c>
      <c r="B18" s="155">
        <v>120570.72985</v>
      </c>
      <c r="C18" s="155">
        <v>128313.88815</v>
      </c>
      <c r="D18" s="139">
        <f t="shared" si="0"/>
        <v>6.422087939281057</v>
      </c>
      <c r="E18" s="139">
        <f t="shared" si="1"/>
        <v>1.182723930201833</v>
      </c>
      <c r="F18" s="155">
        <v>773974.9</v>
      </c>
      <c r="G18" s="155">
        <v>908118.7300000001</v>
      </c>
      <c r="H18" s="139">
        <f t="shared" si="2"/>
        <v>17.33180623816096</v>
      </c>
      <c r="I18" s="139">
        <f t="shared" si="3"/>
        <v>1.0655943538498474</v>
      </c>
      <c r="J18" s="155">
        <v>1217938.0399999998</v>
      </c>
      <c r="K18" s="155">
        <v>1552742.4239999999</v>
      </c>
      <c r="L18" s="139">
        <f t="shared" si="4"/>
        <v>27.489443059024588</v>
      </c>
      <c r="M18" s="139">
        <f t="shared" si="5"/>
        <v>1.0882631637416178</v>
      </c>
    </row>
    <row r="19" spans="1:13" ht="14.25">
      <c r="A19" s="149" t="s">
        <v>109</v>
      </c>
      <c r="B19" s="156">
        <v>120570.72985</v>
      </c>
      <c r="C19" s="156">
        <v>128313.88815</v>
      </c>
      <c r="D19" s="134">
        <f t="shared" si="0"/>
        <v>6.422087939281057</v>
      </c>
      <c r="E19" s="134">
        <f t="shared" si="1"/>
        <v>1.182723930201833</v>
      </c>
      <c r="F19" s="156">
        <v>773974.9</v>
      </c>
      <c r="G19" s="156">
        <v>908118.7300000001</v>
      </c>
      <c r="H19" s="134">
        <f t="shared" si="2"/>
        <v>17.33180623816096</v>
      </c>
      <c r="I19" s="134">
        <f t="shared" si="3"/>
        <v>1.0655943538498474</v>
      </c>
      <c r="J19" s="156">
        <v>1217938.0399999998</v>
      </c>
      <c r="K19" s="156">
        <v>1552742.4239999999</v>
      </c>
      <c r="L19" s="134">
        <f t="shared" si="4"/>
        <v>27.489443059024588</v>
      </c>
      <c r="M19" s="134">
        <f t="shared" si="5"/>
        <v>1.0882631637416178</v>
      </c>
    </row>
    <row r="20" spans="1:13" ht="15.75">
      <c r="A20" s="150" t="s">
        <v>76</v>
      </c>
      <c r="B20" s="155">
        <v>288214.04318</v>
      </c>
      <c r="C20" s="155">
        <v>323087.56744</v>
      </c>
      <c r="D20" s="139">
        <f t="shared" si="0"/>
        <v>12.099869900586443</v>
      </c>
      <c r="E20" s="139">
        <f t="shared" si="1"/>
        <v>2.9780361508123043</v>
      </c>
      <c r="F20" s="155">
        <v>1904490.5500000003</v>
      </c>
      <c r="G20" s="155">
        <v>2179531.613</v>
      </c>
      <c r="H20" s="139">
        <f t="shared" si="2"/>
        <v>14.441713192013452</v>
      </c>
      <c r="I20" s="139">
        <f t="shared" si="3"/>
        <v>2.5574812016596664</v>
      </c>
      <c r="J20" s="155">
        <v>3229613.096</v>
      </c>
      <c r="K20" s="155">
        <v>3665362.815</v>
      </c>
      <c r="L20" s="139">
        <f t="shared" si="4"/>
        <v>13.492319545635137</v>
      </c>
      <c r="M20" s="139">
        <f t="shared" si="5"/>
        <v>2.5689253231305944</v>
      </c>
    </row>
    <row r="21" spans="1:13" ht="14.25">
      <c r="A21" s="149" t="s">
        <v>9</v>
      </c>
      <c r="B21" s="156">
        <v>288214.04318</v>
      </c>
      <c r="C21" s="156">
        <v>323087.56744</v>
      </c>
      <c r="D21" s="134">
        <f t="shared" si="0"/>
        <v>12.099869900586443</v>
      </c>
      <c r="E21" s="134">
        <f t="shared" si="1"/>
        <v>2.9780361508123043</v>
      </c>
      <c r="F21" s="156">
        <v>1904490.5500000003</v>
      </c>
      <c r="G21" s="156">
        <v>2179531.613</v>
      </c>
      <c r="H21" s="134">
        <f t="shared" si="2"/>
        <v>14.441713192013452</v>
      </c>
      <c r="I21" s="134">
        <f t="shared" si="3"/>
        <v>2.5574812016596664</v>
      </c>
      <c r="J21" s="156">
        <v>3229613.096</v>
      </c>
      <c r="K21" s="156">
        <v>3665362.815</v>
      </c>
      <c r="L21" s="134">
        <f t="shared" si="4"/>
        <v>13.492319545635137</v>
      </c>
      <c r="M21" s="134">
        <f t="shared" si="5"/>
        <v>2.5689253231305944</v>
      </c>
    </row>
    <row r="22" spans="1:13" ht="16.5">
      <c r="A22" s="148" t="s">
        <v>10</v>
      </c>
      <c r="B22" s="155">
        <v>9766197.40722</v>
      </c>
      <c r="C22" s="155">
        <v>9045502.05962</v>
      </c>
      <c r="D22" s="140">
        <f t="shared" si="0"/>
        <v>-7.379487814440459</v>
      </c>
      <c r="E22" s="140">
        <f t="shared" si="1"/>
        <v>83.3762572457948</v>
      </c>
      <c r="F22" s="155">
        <v>65209696.086</v>
      </c>
      <c r="G22" s="155">
        <v>66793966.097</v>
      </c>
      <c r="H22" s="139">
        <f t="shared" si="2"/>
        <v>2.4295006817860787</v>
      </c>
      <c r="I22" s="139">
        <f t="shared" si="3"/>
        <v>78.3766161768311</v>
      </c>
      <c r="J22" s="155">
        <v>106027404.69500001</v>
      </c>
      <c r="K22" s="155">
        <v>113038236.628</v>
      </c>
      <c r="L22" s="140">
        <f t="shared" si="4"/>
        <v>6.612282884002924</v>
      </c>
      <c r="M22" s="140">
        <f t="shared" si="5"/>
        <v>79.22456881139541</v>
      </c>
    </row>
    <row r="23" spans="1:13" ht="15.75">
      <c r="A23" s="150" t="s">
        <v>77</v>
      </c>
      <c r="B23" s="155">
        <v>910977.35809</v>
      </c>
      <c r="C23" s="155">
        <v>911943.53743</v>
      </c>
      <c r="D23" s="139">
        <f t="shared" si="0"/>
        <v>0.10605964368047201</v>
      </c>
      <c r="E23" s="139">
        <f t="shared" si="1"/>
        <v>8.405773219579366</v>
      </c>
      <c r="F23" s="155">
        <v>6396311.709</v>
      </c>
      <c r="G23" s="155">
        <v>6503159.095000001</v>
      </c>
      <c r="H23" s="139">
        <f t="shared" si="2"/>
        <v>1.6704530807912332</v>
      </c>
      <c r="I23" s="139">
        <f t="shared" si="3"/>
        <v>7.630862997197825</v>
      </c>
      <c r="J23" s="155">
        <v>10572272.572</v>
      </c>
      <c r="K23" s="155">
        <v>11161056.992</v>
      </c>
      <c r="L23" s="139">
        <f t="shared" si="4"/>
        <v>5.56913772313588</v>
      </c>
      <c r="M23" s="139">
        <f t="shared" si="5"/>
        <v>7.822396686711784</v>
      </c>
    </row>
    <row r="24" spans="1:13" ht="14.25">
      <c r="A24" s="149" t="s">
        <v>11</v>
      </c>
      <c r="B24" s="156">
        <v>623638.0517</v>
      </c>
      <c r="C24" s="156">
        <v>584155.08749</v>
      </c>
      <c r="D24" s="134">
        <f t="shared" si="0"/>
        <v>-6.331070418549961</v>
      </c>
      <c r="E24" s="134">
        <f t="shared" si="1"/>
        <v>5.384407026275342</v>
      </c>
      <c r="F24" s="156">
        <v>4719457.278</v>
      </c>
      <c r="G24" s="156">
        <v>4496820.502</v>
      </c>
      <c r="H24" s="134">
        <f t="shared" si="2"/>
        <v>-4.717423273176616</v>
      </c>
      <c r="I24" s="134">
        <f t="shared" si="3"/>
        <v>5.276607979671817</v>
      </c>
      <c r="J24" s="156">
        <v>7600145.2930000005</v>
      </c>
      <c r="K24" s="156">
        <v>7723326.777</v>
      </c>
      <c r="L24" s="134">
        <f t="shared" si="4"/>
        <v>1.6207780147762925</v>
      </c>
      <c r="M24" s="134">
        <f t="shared" si="5"/>
        <v>5.41301113631991</v>
      </c>
    </row>
    <row r="25" spans="1:13" ht="14.25">
      <c r="A25" s="149" t="s">
        <v>12</v>
      </c>
      <c r="B25" s="156">
        <v>153335.01278</v>
      </c>
      <c r="C25" s="156">
        <v>162502.80814</v>
      </c>
      <c r="D25" s="134">
        <f t="shared" si="0"/>
        <v>5.978931487196384</v>
      </c>
      <c r="E25" s="134">
        <f t="shared" si="1"/>
        <v>1.4978578132360587</v>
      </c>
      <c r="F25" s="156">
        <v>815094.1810000001</v>
      </c>
      <c r="G25" s="156">
        <v>897763.085</v>
      </c>
      <c r="H25" s="134">
        <f t="shared" si="2"/>
        <v>10.14225177004421</v>
      </c>
      <c r="I25" s="134">
        <f t="shared" si="3"/>
        <v>1.0534429506489977</v>
      </c>
      <c r="J25" s="156">
        <v>1481985.385</v>
      </c>
      <c r="K25" s="156">
        <v>1562262.9759999998</v>
      </c>
      <c r="L25" s="134">
        <f t="shared" si="4"/>
        <v>5.416894917624291</v>
      </c>
      <c r="M25" s="134">
        <f t="shared" si="5"/>
        <v>1.0949357875328811</v>
      </c>
    </row>
    <row r="26" spans="1:13" ht="14.25">
      <c r="A26" s="149" t="s">
        <v>13</v>
      </c>
      <c r="B26" s="156">
        <v>134004.29361</v>
      </c>
      <c r="C26" s="156">
        <v>165285.6418</v>
      </c>
      <c r="D26" s="134">
        <f t="shared" si="0"/>
        <v>23.343541723401664</v>
      </c>
      <c r="E26" s="134">
        <f t="shared" si="1"/>
        <v>1.5235083800679636</v>
      </c>
      <c r="F26" s="156">
        <v>861760.253</v>
      </c>
      <c r="G26" s="156">
        <v>1108575.5069999998</v>
      </c>
      <c r="H26" s="134">
        <f t="shared" si="2"/>
        <v>28.640825930503865</v>
      </c>
      <c r="I26" s="134">
        <f t="shared" si="3"/>
        <v>1.3008120657036017</v>
      </c>
      <c r="J26" s="156">
        <v>1490141.8979999998</v>
      </c>
      <c r="K26" s="156">
        <v>1875467.239</v>
      </c>
      <c r="L26" s="134">
        <f t="shared" si="4"/>
        <v>25.858298563188264</v>
      </c>
      <c r="M26" s="134">
        <f t="shared" si="5"/>
        <v>1.3144497628589924</v>
      </c>
    </row>
    <row r="27" spans="1:13" ht="15.75">
      <c r="A27" s="150" t="s">
        <v>78</v>
      </c>
      <c r="B27" s="155">
        <v>1300816.41661</v>
      </c>
      <c r="C27" s="155">
        <v>1300135.07755</v>
      </c>
      <c r="D27" s="139">
        <f t="shared" si="0"/>
        <v>-0.052377802993562976</v>
      </c>
      <c r="E27" s="139">
        <f t="shared" si="1"/>
        <v>11.98390050277033</v>
      </c>
      <c r="F27" s="155">
        <v>9237488.703</v>
      </c>
      <c r="G27" s="155">
        <v>9986670.153</v>
      </c>
      <c r="H27" s="139">
        <f t="shared" si="2"/>
        <v>8.110228592287147</v>
      </c>
      <c r="I27" s="139">
        <f t="shared" si="3"/>
        <v>11.718444931531796</v>
      </c>
      <c r="J27" s="155">
        <v>14773297.245999997</v>
      </c>
      <c r="K27" s="155">
        <v>16514720.252999999</v>
      </c>
      <c r="L27" s="139">
        <f t="shared" si="4"/>
        <v>11.787639401024757</v>
      </c>
      <c r="M27" s="139">
        <f t="shared" si="5"/>
        <v>11.574593076770052</v>
      </c>
    </row>
    <row r="28" spans="1:13" ht="15">
      <c r="A28" s="149" t="s">
        <v>14</v>
      </c>
      <c r="B28" s="156">
        <v>1300816.41661</v>
      </c>
      <c r="C28" s="156">
        <v>1300135.07755</v>
      </c>
      <c r="D28" s="134">
        <f t="shared" si="0"/>
        <v>-0.052377802993562976</v>
      </c>
      <c r="E28" s="134">
        <f t="shared" si="1"/>
        <v>11.98390050277033</v>
      </c>
      <c r="F28" s="156">
        <v>9237488.703</v>
      </c>
      <c r="G28" s="158">
        <v>9986670.153</v>
      </c>
      <c r="H28" s="134">
        <f t="shared" si="2"/>
        <v>8.110228592287147</v>
      </c>
      <c r="I28" s="134">
        <f t="shared" si="3"/>
        <v>11.718444931531796</v>
      </c>
      <c r="J28" s="156">
        <v>14773297.245999997</v>
      </c>
      <c r="K28" s="156">
        <v>16514720.252999999</v>
      </c>
      <c r="L28" s="134">
        <f t="shared" si="4"/>
        <v>11.787639401024757</v>
      </c>
      <c r="M28" s="134">
        <f t="shared" si="5"/>
        <v>11.574593076770052</v>
      </c>
    </row>
    <row r="29" spans="1:13" ht="15.75">
      <c r="A29" s="150" t="s">
        <v>79</v>
      </c>
      <c r="B29" s="155">
        <v>7554403.63252</v>
      </c>
      <c r="C29" s="155">
        <v>6833423.44464</v>
      </c>
      <c r="D29" s="139">
        <f t="shared" si="0"/>
        <v>-9.54383989725335</v>
      </c>
      <c r="E29" s="139">
        <f t="shared" si="1"/>
        <v>62.98658352344512</v>
      </c>
      <c r="F29" s="155">
        <v>49575895.67600001</v>
      </c>
      <c r="G29" s="155">
        <v>50304136.851</v>
      </c>
      <c r="H29" s="139">
        <f t="shared" si="2"/>
        <v>1.4689420434466158</v>
      </c>
      <c r="I29" s="139">
        <f t="shared" si="3"/>
        <v>59.02730825044829</v>
      </c>
      <c r="J29" s="155">
        <v>80681834.878</v>
      </c>
      <c r="K29" s="155">
        <v>85362459.38499999</v>
      </c>
      <c r="L29" s="139">
        <f t="shared" si="4"/>
        <v>5.801336216606395</v>
      </c>
      <c r="M29" s="139">
        <f t="shared" si="5"/>
        <v>59.8275790493153</v>
      </c>
    </row>
    <row r="30" spans="1:13" ht="14.25">
      <c r="A30" s="149" t="s">
        <v>15</v>
      </c>
      <c r="B30" s="156">
        <v>1606679.67218</v>
      </c>
      <c r="C30" s="156">
        <v>1413889.69647</v>
      </c>
      <c r="D30" s="134">
        <f t="shared" si="0"/>
        <v>-11.999278950757846</v>
      </c>
      <c r="E30" s="134">
        <f t="shared" si="1"/>
        <v>13.032425427916355</v>
      </c>
      <c r="F30" s="156">
        <v>9759766.393000001</v>
      </c>
      <c r="G30" s="156">
        <v>9344252.450000001</v>
      </c>
      <c r="H30" s="134">
        <f t="shared" si="2"/>
        <v>-4.257416891638094</v>
      </c>
      <c r="I30" s="134">
        <f t="shared" si="3"/>
        <v>10.964626455471965</v>
      </c>
      <c r="J30" s="156">
        <v>16063590.968999999</v>
      </c>
      <c r="K30" s="156">
        <v>15738223.479000002</v>
      </c>
      <c r="L30" s="134">
        <f t="shared" si="4"/>
        <v>-2.0254966067543707</v>
      </c>
      <c r="M30" s="134">
        <f t="shared" si="5"/>
        <v>11.030373492860239</v>
      </c>
    </row>
    <row r="31" spans="1:13" ht="14.25">
      <c r="A31" s="149" t="s">
        <v>120</v>
      </c>
      <c r="B31" s="156">
        <v>1886352.71604</v>
      </c>
      <c r="C31" s="156">
        <v>1465096.25566</v>
      </c>
      <c r="D31" s="134">
        <f t="shared" si="0"/>
        <v>-22.331797059901884</v>
      </c>
      <c r="E31" s="134">
        <f t="shared" si="1"/>
        <v>13.504418162377888</v>
      </c>
      <c r="F31" s="156">
        <v>12093080.606</v>
      </c>
      <c r="G31" s="156">
        <v>11487752.799000002</v>
      </c>
      <c r="H31" s="134">
        <f t="shared" si="2"/>
        <v>-5.005571588596407</v>
      </c>
      <c r="I31" s="134">
        <f t="shared" si="3"/>
        <v>13.479828261043775</v>
      </c>
      <c r="J31" s="156">
        <v>19219561.416</v>
      </c>
      <c r="K31" s="156">
        <v>19515735.405</v>
      </c>
      <c r="L31" s="134">
        <f t="shared" si="4"/>
        <v>1.5410028490735463</v>
      </c>
      <c r="M31" s="134">
        <f t="shared" si="5"/>
        <v>13.677900227571552</v>
      </c>
    </row>
    <row r="32" spans="1:13" ht="14.25">
      <c r="A32" s="149" t="s">
        <v>121</v>
      </c>
      <c r="B32" s="156">
        <v>233362.18555</v>
      </c>
      <c r="C32" s="156">
        <v>86055.38657</v>
      </c>
      <c r="D32" s="134">
        <f t="shared" si="0"/>
        <v>-63.12367988533351</v>
      </c>
      <c r="E32" s="134">
        <f t="shared" si="1"/>
        <v>0.7932092658600374</v>
      </c>
      <c r="F32" s="156">
        <v>989620.282</v>
      </c>
      <c r="G32" s="156">
        <v>524936.424</v>
      </c>
      <c r="H32" s="134">
        <f t="shared" si="2"/>
        <v>-46.95577348726974</v>
      </c>
      <c r="I32" s="134">
        <f t="shared" si="3"/>
        <v>0.6159649295467448</v>
      </c>
      <c r="J32" s="156">
        <v>1293234.571</v>
      </c>
      <c r="K32" s="156">
        <v>856994.0799999998</v>
      </c>
      <c r="L32" s="134">
        <f t="shared" si="4"/>
        <v>-33.73251077433501</v>
      </c>
      <c r="M32" s="134">
        <f t="shared" si="5"/>
        <v>0.6006373461517768</v>
      </c>
    </row>
    <row r="33" spans="1:13" ht="14.25">
      <c r="A33" s="149" t="s">
        <v>141</v>
      </c>
      <c r="B33" s="156">
        <v>868793.09153</v>
      </c>
      <c r="C33" s="156">
        <v>870931.08457</v>
      </c>
      <c r="D33" s="134">
        <f t="shared" si="0"/>
        <v>0.24608771188947073</v>
      </c>
      <c r="E33" s="134">
        <f t="shared" si="1"/>
        <v>8.027743918673977</v>
      </c>
      <c r="F33" s="156">
        <v>5929000.956</v>
      </c>
      <c r="G33" s="156">
        <v>6847380.484</v>
      </c>
      <c r="H33" s="134">
        <f t="shared" si="2"/>
        <v>15.489616797423905</v>
      </c>
      <c r="I33" s="134">
        <f t="shared" si="3"/>
        <v>8.034775345303178</v>
      </c>
      <c r="J33" s="156">
        <v>10190259.407999998</v>
      </c>
      <c r="K33" s="156">
        <v>12102962.404</v>
      </c>
      <c r="L33" s="134">
        <f t="shared" si="4"/>
        <v>18.7699146745804</v>
      </c>
      <c r="M33" s="134">
        <f t="shared" si="5"/>
        <v>8.482545432418027</v>
      </c>
    </row>
    <row r="34" spans="1:13" ht="14.25">
      <c r="A34" s="149" t="s">
        <v>31</v>
      </c>
      <c r="B34" s="156">
        <v>422772.42032</v>
      </c>
      <c r="C34" s="156">
        <v>435693.01833</v>
      </c>
      <c r="D34" s="134">
        <f t="shared" si="0"/>
        <v>3.056159150641924</v>
      </c>
      <c r="E34" s="134">
        <f t="shared" si="1"/>
        <v>4.015968703234693</v>
      </c>
      <c r="F34" s="156">
        <v>2782450.173</v>
      </c>
      <c r="G34" s="156">
        <v>3111672.5820000004</v>
      </c>
      <c r="H34" s="134">
        <f t="shared" si="2"/>
        <v>11.832104387516752</v>
      </c>
      <c r="I34" s="134">
        <f t="shared" si="3"/>
        <v>3.651263458037669</v>
      </c>
      <c r="J34" s="156">
        <v>4660195.912</v>
      </c>
      <c r="K34" s="156">
        <v>5228557.035999999</v>
      </c>
      <c r="L34" s="134">
        <f t="shared" si="4"/>
        <v>12.196077906005423</v>
      </c>
      <c r="M34" s="134">
        <f t="shared" si="5"/>
        <v>3.6645137878971585</v>
      </c>
    </row>
    <row r="35" spans="1:13" ht="14.25">
      <c r="A35" s="149" t="s">
        <v>16</v>
      </c>
      <c r="B35" s="156">
        <v>522388.74786</v>
      </c>
      <c r="C35" s="156">
        <v>516354.49356</v>
      </c>
      <c r="D35" s="134">
        <f t="shared" si="0"/>
        <v>-1.1551271585997498</v>
      </c>
      <c r="E35" s="134">
        <f t="shared" si="1"/>
        <v>4.759459983682681</v>
      </c>
      <c r="F35" s="156">
        <v>3662695.639</v>
      </c>
      <c r="G35" s="156">
        <v>3720874.169</v>
      </c>
      <c r="H35" s="134">
        <f t="shared" si="2"/>
        <v>1.5884074390599472</v>
      </c>
      <c r="I35" s="134">
        <f t="shared" si="3"/>
        <v>4.366105856964476</v>
      </c>
      <c r="J35" s="156">
        <v>5948850.424</v>
      </c>
      <c r="K35" s="156">
        <v>6341473.652999999</v>
      </c>
      <c r="L35" s="134">
        <f t="shared" si="4"/>
        <v>6.59998488810549</v>
      </c>
      <c r="M35" s="134">
        <f t="shared" si="5"/>
        <v>4.4445183397641825</v>
      </c>
    </row>
    <row r="36" spans="1:13" ht="14.25">
      <c r="A36" s="149" t="s">
        <v>142</v>
      </c>
      <c r="B36" s="156">
        <v>1237405.08859</v>
      </c>
      <c r="C36" s="156">
        <v>1260018.3706</v>
      </c>
      <c r="D36" s="134">
        <f t="shared" si="0"/>
        <v>1.8274760802678918</v>
      </c>
      <c r="E36" s="134">
        <f t="shared" si="1"/>
        <v>11.614127674631936</v>
      </c>
      <c r="F36" s="156">
        <v>8963564.788</v>
      </c>
      <c r="G36" s="156">
        <v>9332620.239</v>
      </c>
      <c r="H36" s="134">
        <f t="shared" si="2"/>
        <v>4.117284358719352</v>
      </c>
      <c r="I36" s="134">
        <f t="shared" si="3"/>
        <v>10.950977118711352</v>
      </c>
      <c r="J36" s="156">
        <v>14395000.144</v>
      </c>
      <c r="K36" s="156">
        <v>15664487.288999999</v>
      </c>
      <c r="L36" s="134">
        <f t="shared" si="4"/>
        <v>8.818944996878908</v>
      </c>
      <c r="M36" s="134">
        <f t="shared" si="5"/>
        <v>10.97869436168474</v>
      </c>
    </row>
    <row r="37" spans="1:13" ht="14.25">
      <c r="A37" s="147" t="s">
        <v>153</v>
      </c>
      <c r="B37" s="156">
        <v>277434.46533</v>
      </c>
      <c r="C37" s="156">
        <v>258467.12726</v>
      </c>
      <c r="D37" s="134">
        <f t="shared" si="0"/>
        <v>-6.836691341661134</v>
      </c>
      <c r="E37" s="134">
        <f t="shared" si="1"/>
        <v>2.3824019440792275</v>
      </c>
      <c r="F37" s="156">
        <v>1846694.722</v>
      </c>
      <c r="G37" s="156">
        <v>1839080.7760000003</v>
      </c>
      <c r="H37" s="134">
        <f t="shared" si="2"/>
        <v>-0.41230128127261545</v>
      </c>
      <c r="I37" s="134">
        <f t="shared" si="3"/>
        <v>2.157993251806838</v>
      </c>
      <c r="J37" s="156">
        <v>3173583.5659999996</v>
      </c>
      <c r="K37" s="156">
        <v>3153632.2579999994</v>
      </c>
      <c r="L37" s="134">
        <f t="shared" si="4"/>
        <v>-0.6286681155570427</v>
      </c>
      <c r="M37" s="134">
        <f t="shared" si="5"/>
        <v>2.2102711726827278</v>
      </c>
    </row>
    <row r="38" spans="1:13" ht="14.25">
      <c r="A38" s="149" t="s">
        <v>152</v>
      </c>
      <c r="B38" s="156">
        <v>113746.41971</v>
      </c>
      <c r="C38" s="156">
        <v>135522.57013</v>
      </c>
      <c r="D38" s="134">
        <f t="shared" si="0"/>
        <v>19.144471074798634</v>
      </c>
      <c r="E38" s="134">
        <f t="shared" si="1"/>
        <v>1.2491694319778677</v>
      </c>
      <c r="F38" s="156">
        <v>811293.033</v>
      </c>
      <c r="G38" s="156">
        <v>1148399.584</v>
      </c>
      <c r="H38" s="134">
        <f t="shared" si="2"/>
        <v>41.55176209925619</v>
      </c>
      <c r="I38" s="134">
        <f t="shared" si="3"/>
        <v>1.347541981293474</v>
      </c>
      <c r="J38" s="156">
        <v>1371618.497</v>
      </c>
      <c r="K38" s="156">
        <v>1801398.0860000004</v>
      </c>
      <c r="L38" s="134">
        <f t="shared" si="4"/>
        <v>31.333755701021314</v>
      </c>
      <c r="M38" s="134">
        <f t="shared" si="5"/>
        <v>1.2625372694965764</v>
      </c>
    </row>
    <row r="39" spans="1:13" ht="14.25">
      <c r="A39" s="149" t="s">
        <v>159</v>
      </c>
      <c r="B39" s="156">
        <v>72947.32184</v>
      </c>
      <c r="C39" s="156">
        <v>79385.27851</v>
      </c>
      <c r="D39" s="134">
        <f>(C39-B39)/B39*100</f>
        <v>8.825487362127946</v>
      </c>
      <c r="E39" s="134">
        <f t="shared" si="1"/>
        <v>0.7317280300146085</v>
      </c>
      <c r="F39" s="156">
        <v>439866.094</v>
      </c>
      <c r="G39" s="156">
        <v>716795.8589999999</v>
      </c>
      <c r="H39" s="134">
        <f t="shared" si="2"/>
        <v>62.95774299894094</v>
      </c>
      <c r="I39" s="134">
        <f t="shared" si="3"/>
        <v>0.8410944461120751</v>
      </c>
      <c r="J39" s="156">
        <v>735985.393</v>
      </c>
      <c r="K39" s="156">
        <v>1160774.826</v>
      </c>
      <c r="L39" s="134">
        <f aca="true" t="shared" si="6" ref="L39:L45">(K39-J39)/J39*100</f>
        <v>57.717101051216076</v>
      </c>
      <c r="M39" s="134">
        <f>K39/K$45*100</f>
        <v>0.8135467061434433</v>
      </c>
    </row>
    <row r="40" spans="1:13" ht="14.25">
      <c r="A40" s="149" t="s">
        <v>160</v>
      </c>
      <c r="B40" s="156">
        <v>307492.69593</v>
      </c>
      <c r="C40" s="156">
        <v>305702.28049</v>
      </c>
      <c r="D40" s="134">
        <f>(C40-B40)/B40*100</f>
        <v>-0.5822627541070425</v>
      </c>
      <c r="E40" s="134">
        <f t="shared" si="1"/>
        <v>2.8177885329928403</v>
      </c>
      <c r="F40" s="156">
        <v>2248678.827</v>
      </c>
      <c r="G40" s="156">
        <v>2180356.562</v>
      </c>
      <c r="H40" s="134">
        <f t="shared" si="2"/>
        <v>-3.0383291815465707</v>
      </c>
      <c r="I40" s="134">
        <f t="shared" si="3"/>
        <v>2.5584492039346705</v>
      </c>
      <c r="J40" s="156">
        <v>3561643.7770000007</v>
      </c>
      <c r="K40" s="156">
        <v>3723896.9460000005</v>
      </c>
      <c r="L40" s="134">
        <f t="shared" si="6"/>
        <v>4.555569819974159</v>
      </c>
      <c r="M40" s="134">
        <f>K40/K$45*100</f>
        <v>2.609949859849845</v>
      </c>
    </row>
    <row r="41" spans="1:13" ht="14.25">
      <c r="A41" s="149" t="s">
        <v>80</v>
      </c>
      <c r="B41" s="156">
        <v>5028.80764</v>
      </c>
      <c r="C41" s="156">
        <v>6307.88249</v>
      </c>
      <c r="D41" s="134">
        <f t="shared" si="0"/>
        <v>25.434952807222512</v>
      </c>
      <c r="E41" s="134">
        <f t="shared" si="1"/>
        <v>0.05814244800299993</v>
      </c>
      <c r="F41" s="156">
        <v>49184.16299999999</v>
      </c>
      <c r="G41" s="156">
        <v>50014.921</v>
      </c>
      <c r="H41" s="134">
        <f t="shared" si="2"/>
        <v>1.6890762174808363</v>
      </c>
      <c r="I41" s="134">
        <f t="shared" si="3"/>
        <v>0.05868793987526956</v>
      </c>
      <c r="J41" s="156">
        <v>68310.805</v>
      </c>
      <c r="K41" s="156">
        <v>74323.92199999999</v>
      </c>
      <c r="L41" s="134">
        <f t="shared" si="6"/>
        <v>8.802585476777795</v>
      </c>
      <c r="M41" s="134">
        <f t="shared" si="5"/>
        <v>0.052091052094165764</v>
      </c>
    </row>
    <row r="42" spans="1:13" ht="15.75">
      <c r="A42" s="146" t="s">
        <v>17</v>
      </c>
      <c r="B42" s="155">
        <v>353417.83115</v>
      </c>
      <c r="C42" s="155">
        <v>380239.44429</v>
      </c>
      <c r="D42" s="140">
        <f t="shared" si="0"/>
        <v>7.589207667514722</v>
      </c>
      <c r="E42" s="140">
        <f t="shared" si="1"/>
        <v>3.5048294183300355</v>
      </c>
      <c r="F42" s="155">
        <v>2190563.148</v>
      </c>
      <c r="G42" s="155">
        <v>2307438.132</v>
      </c>
      <c r="H42" s="139">
        <f t="shared" si="2"/>
        <v>5.335385291526879</v>
      </c>
      <c r="I42" s="139">
        <f t="shared" si="3"/>
        <v>2.7075678147471294</v>
      </c>
      <c r="J42" s="155">
        <v>3764985.6790000005</v>
      </c>
      <c r="K42" s="155">
        <v>3979893.483</v>
      </c>
      <c r="L42" s="140">
        <f t="shared" si="6"/>
        <v>5.708064314791236</v>
      </c>
      <c r="M42" s="140">
        <f t="shared" si="5"/>
        <v>2.789368929591523</v>
      </c>
    </row>
    <row r="43" spans="1:13" ht="14.25">
      <c r="A43" s="149" t="s">
        <v>83</v>
      </c>
      <c r="B43" s="156">
        <v>353417.83115</v>
      </c>
      <c r="C43" s="156">
        <v>380239.44429</v>
      </c>
      <c r="D43" s="134">
        <f t="shared" si="0"/>
        <v>7.589207667514722</v>
      </c>
      <c r="E43" s="134">
        <f t="shared" si="1"/>
        <v>3.5048294183300355</v>
      </c>
      <c r="F43" s="156">
        <v>2190563.148</v>
      </c>
      <c r="G43" s="156">
        <v>2307438.132</v>
      </c>
      <c r="H43" s="134">
        <f t="shared" si="2"/>
        <v>5.335385291526879</v>
      </c>
      <c r="I43" s="134">
        <f t="shared" si="3"/>
        <v>2.7075678147471294</v>
      </c>
      <c r="J43" s="156">
        <v>3764985.6790000005</v>
      </c>
      <c r="K43" s="156">
        <v>3979893.483</v>
      </c>
      <c r="L43" s="134">
        <f t="shared" si="6"/>
        <v>5.708064314791236</v>
      </c>
      <c r="M43" s="134">
        <f t="shared" si="5"/>
        <v>2.789368929591523</v>
      </c>
    </row>
    <row r="44" spans="1:13" ht="15.75">
      <c r="A44" s="145" t="s">
        <v>124</v>
      </c>
      <c r="B44" s="156"/>
      <c r="C44" s="156"/>
      <c r="D44" s="138"/>
      <c r="E44" s="138"/>
      <c r="F44" s="156">
        <f>(F45-F46)</f>
        <v>402907.6769999862</v>
      </c>
      <c r="G44" s="156">
        <f>(G45-G46)</f>
        <v>5439253.258999988</v>
      </c>
      <c r="H44" s="134">
        <f t="shared" si="2"/>
        <v>1249.9999055615351</v>
      </c>
      <c r="I44" s="134">
        <f t="shared" si="3"/>
        <v>6.382466708895838</v>
      </c>
      <c r="J44" s="155">
        <f>J45-J46</f>
        <v>540671.2740000039</v>
      </c>
      <c r="K44" s="156">
        <f>K45-K46</f>
        <v>6753964.063000023</v>
      </c>
      <c r="L44" s="137">
        <f t="shared" si="6"/>
        <v>1149.1812285555186</v>
      </c>
      <c r="M44" s="137">
        <f t="shared" si="5"/>
        <v>4.7336185225512954</v>
      </c>
    </row>
    <row r="45" spans="1:13" s="82" customFormat="1" ht="22.5" customHeight="1" thickBot="1">
      <c r="A45" s="144" t="s">
        <v>127</v>
      </c>
      <c r="B45" s="157">
        <v>11479950.74383</v>
      </c>
      <c r="C45" s="157">
        <v>10849014.28587</v>
      </c>
      <c r="D45" s="136">
        <f>(C45-B45)/B45*100</f>
        <v>-5.495985758467655</v>
      </c>
      <c r="E45" s="135">
        <f>C45/C$45*100</f>
        <v>100</v>
      </c>
      <c r="F45" s="157">
        <v>77447887.754</v>
      </c>
      <c r="G45" s="157">
        <v>85221803.843</v>
      </c>
      <c r="H45" s="136">
        <f t="shared" si="2"/>
        <v>10.037608919293604</v>
      </c>
      <c r="I45" s="135">
        <f t="shared" si="3"/>
        <v>100</v>
      </c>
      <c r="J45" s="157">
        <v>127049077.935</v>
      </c>
      <c r="K45" s="157">
        <v>142680784.918</v>
      </c>
      <c r="L45" s="136">
        <f t="shared" si="6"/>
        <v>12.303676057371623</v>
      </c>
      <c r="M45" s="135">
        <f t="shared" si="5"/>
        <v>100</v>
      </c>
    </row>
    <row r="46" spans="6:11" ht="20.25" customHeight="1" hidden="1">
      <c r="F46" s="157">
        <v>77044980.077</v>
      </c>
      <c r="G46" s="157">
        <v>79782550.584</v>
      </c>
      <c r="J46" s="152">
        <v>126508406.661</v>
      </c>
      <c r="K46" s="152">
        <v>135926820.855</v>
      </c>
    </row>
    <row r="47" ht="19.5" customHeight="1"/>
    <row r="48" ht="24" customHeight="1">
      <c r="A48" s="130" t="s">
        <v>128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176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70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72</v>
      </c>
    </row>
    <row r="10" ht="12.75" customHeight="1"/>
    <row r="13" ht="12.75" customHeight="1"/>
    <row r="18" ht="15">
      <c r="B18" s="36" t="s">
        <v>71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I72" sqref="I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116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1508415.507</v>
      </c>
      <c r="D2" s="69">
        <v>1535077.873</v>
      </c>
      <c r="E2" s="69">
        <v>1658187.965</v>
      </c>
      <c r="F2" s="69">
        <v>1492598.96</v>
      </c>
      <c r="G2" s="69">
        <v>1538932.101</v>
      </c>
      <c r="H2" s="69">
        <v>1524661.165</v>
      </c>
      <c r="I2" s="69">
        <v>1423272.782</v>
      </c>
      <c r="J2" s="69"/>
      <c r="K2" s="69"/>
      <c r="L2" s="69"/>
      <c r="M2" s="69"/>
      <c r="N2" s="69"/>
      <c r="O2" s="70">
        <f>SUM(C2:N2)</f>
        <v>10681146.352999998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470717.21</v>
      </c>
      <c r="D4" s="23">
        <v>497262.739</v>
      </c>
      <c r="E4" s="23">
        <v>525800.801</v>
      </c>
      <c r="F4" s="23">
        <v>479681.133</v>
      </c>
      <c r="G4" s="23">
        <v>475825.979</v>
      </c>
      <c r="H4" s="23">
        <v>466622.619</v>
      </c>
      <c r="I4" s="23">
        <v>453577.781</v>
      </c>
      <c r="J4" s="23"/>
      <c r="K4" s="23"/>
      <c r="L4" s="23"/>
      <c r="M4" s="23"/>
      <c r="N4" s="23"/>
      <c r="O4" s="70">
        <f>SUM(C4:N4)</f>
        <v>3369488.2619999996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193663.896</v>
      </c>
      <c r="D6" s="23">
        <v>178742.492</v>
      </c>
      <c r="E6" s="23">
        <v>193222.61</v>
      </c>
      <c r="F6" s="23">
        <v>159396.386</v>
      </c>
      <c r="G6" s="23">
        <v>186081.831</v>
      </c>
      <c r="H6" s="23">
        <v>183718.094</v>
      </c>
      <c r="I6" s="23">
        <v>121972.83</v>
      </c>
      <c r="J6" s="23"/>
      <c r="K6" s="23"/>
      <c r="L6" s="23"/>
      <c r="M6" s="23"/>
      <c r="N6" s="23"/>
      <c r="O6" s="129">
        <f>SUM(C6:N6)</f>
        <v>1216798.1390000002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92686.252</v>
      </c>
      <c r="D8" s="23">
        <v>90908.092</v>
      </c>
      <c r="E8" s="23">
        <v>102393.587</v>
      </c>
      <c r="F8" s="23">
        <v>88732.481</v>
      </c>
      <c r="G8" s="23">
        <v>96659.994</v>
      </c>
      <c r="H8" s="23">
        <v>96242.76</v>
      </c>
      <c r="I8" s="23">
        <v>107753.675</v>
      </c>
      <c r="J8" s="23"/>
      <c r="K8" s="23"/>
      <c r="L8" s="23"/>
      <c r="M8" s="23"/>
      <c r="N8" s="23"/>
      <c r="O8" s="129">
        <f t="shared" si="0"/>
        <v>675376.841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106472.526</v>
      </c>
      <c r="F10" s="23">
        <v>95619.093</v>
      </c>
      <c r="G10" s="23">
        <v>97558.903</v>
      </c>
      <c r="H10" s="23">
        <v>87186.213</v>
      </c>
      <c r="I10" s="23">
        <v>76484.257</v>
      </c>
      <c r="J10" s="23"/>
      <c r="K10" s="23"/>
      <c r="L10" s="23"/>
      <c r="M10" s="23"/>
      <c r="N10" s="23"/>
      <c r="O10" s="129">
        <f t="shared" si="0"/>
        <v>665376.419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143650.551</v>
      </c>
      <c r="E12" s="23">
        <v>136360.722</v>
      </c>
      <c r="F12" s="23">
        <v>132931.511</v>
      </c>
      <c r="G12" s="23">
        <v>129654.236</v>
      </c>
      <c r="H12" s="23">
        <v>130193.012</v>
      </c>
      <c r="I12" s="23">
        <v>153463.81</v>
      </c>
      <c r="J12" s="23"/>
      <c r="K12" s="23"/>
      <c r="L12" s="23"/>
      <c r="M12" s="23"/>
      <c r="N12" s="23"/>
      <c r="O12" s="129">
        <f t="shared" si="0"/>
        <v>946167.0120000001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19216.672</v>
      </c>
      <c r="F14" s="23">
        <v>15932.225</v>
      </c>
      <c r="G14" s="23">
        <v>15593.853</v>
      </c>
      <c r="H14" s="23">
        <v>15507.509</v>
      </c>
      <c r="I14" s="23">
        <v>14377.936</v>
      </c>
      <c r="J14" s="23"/>
      <c r="K14" s="23"/>
      <c r="L14" s="23"/>
      <c r="M14" s="23"/>
      <c r="N14" s="23"/>
      <c r="O14" s="129">
        <f t="shared" si="0"/>
        <v>110939.452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175</v>
      </c>
      <c r="C16" s="23">
        <v>92500.611</v>
      </c>
      <c r="D16" s="23">
        <v>100730.144</v>
      </c>
      <c r="E16" s="23">
        <v>86830.236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/>
      <c r="K16" s="23"/>
      <c r="L16" s="23"/>
      <c r="M16" s="23"/>
      <c r="N16" s="23"/>
      <c r="O16" s="129">
        <f t="shared" si="0"/>
        <v>565025.7060000001</v>
      </c>
    </row>
    <row r="17" spans="1:15" ht="15">
      <c r="A17" s="52">
        <v>2011</v>
      </c>
      <c r="B17" s="22" t="s">
        <v>175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130</v>
      </c>
      <c r="C18" s="23">
        <v>4772.612</v>
      </c>
      <c r="D18" s="23">
        <v>6740.378</v>
      </c>
      <c r="E18" s="23">
        <v>10417.704</v>
      </c>
      <c r="F18" s="23">
        <v>10521.467</v>
      </c>
      <c r="G18" s="23">
        <v>6052.704</v>
      </c>
      <c r="H18" s="23">
        <v>2650.817</v>
      </c>
      <c r="I18" s="23">
        <v>3168.497</v>
      </c>
      <c r="J18" s="23"/>
      <c r="K18" s="23"/>
      <c r="L18" s="23"/>
      <c r="M18" s="23"/>
      <c r="N18" s="23"/>
      <c r="O18" s="129">
        <f t="shared" si="0"/>
        <v>44324.179000000004</v>
      </c>
    </row>
    <row r="19" spans="1:15" ht="15">
      <c r="A19" s="52">
        <v>2011</v>
      </c>
      <c r="B19" s="22" t="s">
        <v>130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111</v>
      </c>
      <c r="C20" s="23">
        <v>147547.808</v>
      </c>
      <c r="D20" s="23">
        <v>110692.158</v>
      </c>
      <c r="E20" s="23">
        <v>146919.662</v>
      </c>
      <c r="F20" s="23">
        <v>114539.135</v>
      </c>
      <c r="G20" s="23">
        <v>128637.963</v>
      </c>
      <c r="H20" s="23">
        <v>131468.116</v>
      </c>
      <c r="I20" s="23">
        <v>128313.888</v>
      </c>
      <c r="J20" s="23"/>
      <c r="K20" s="23"/>
      <c r="L20" s="23"/>
      <c r="M20" s="23"/>
      <c r="N20" s="23"/>
      <c r="O20" s="129">
        <f t="shared" si="0"/>
        <v>908118.7300000001</v>
      </c>
    </row>
    <row r="21" spans="1:15" ht="15">
      <c r="A21" s="52">
        <v>2011</v>
      </c>
      <c r="B21" s="22" t="s">
        <v>111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266110.255</v>
      </c>
      <c r="D22" s="23">
        <v>294488.33</v>
      </c>
      <c r="E22" s="23">
        <v>330553.445</v>
      </c>
      <c r="F22" s="23">
        <v>306769.717</v>
      </c>
      <c r="G22" s="23">
        <v>329733.56</v>
      </c>
      <c r="H22" s="23">
        <v>328788.739</v>
      </c>
      <c r="I22" s="23">
        <v>323087.567</v>
      </c>
      <c r="J22" s="23"/>
      <c r="K22" s="23"/>
      <c r="L22" s="23"/>
      <c r="M22" s="23"/>
      <c r="N22" s="23"/>
      <c r="O22" s="129">
        <f t="shared" si="0"/>
        <v>2179531.613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8672225.006</v>
      </c>
      <c r="D24" s="21">
        <v>9283723.057</v>
      </c>
      <c r="E24" s="21">
        <v>10564391.04</v>
      </c>
      <c r="F24" s="21">
        <v>9516942.774</v>
      </c>
      <c r="G24" s="21">
        <v>9848053.875</v>
      </c>
      <c r="H24" s="21">
        <v>9863128.285</v>
      </c>
      <c r="I24" s="21">
        <v>9045502.06</v>
      </c>
      <c r="J24" s="21"/>
      <c r="K24" s="21"/>
      <c r="L24" s="21"/>
      <c r="M24" s="21"/>
      <c r="N24" s="21"/>
      <c r="O24" s="129">
        <f t="shared" si="0"/>
        <v>66793966.097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586260.716</v>
      </c>
      <c r="D26" s="23">
        <v>635097.822</v>
      </c>
      <c r="E26" s="23">
        <v>723652.889</v>
      </c>
      <c r="F26" s="23">
        <v>646705.694</v>
      </c>
      <c r="G26" s="23">
        <v>682647.738</v>
      </c>
      <c r="H26" s="23">
        <v>638300.556</v>
      </c>
      <c r="I26" s="23">
        <v>584155.087</v>
      </c>
      <c r="J26" s="23"/>
      <c r="K26" s="23"/>
      <c r="L26" s="23"/>
      <c r="M26" s="23"/>
      <c r="N26" s="23"/>
      <c r="O26" s="129">
        <f t="shared" si="0"/>
        <v>4496820.502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89863.117</v>
      </c>
      <c r="D28" s="23">
        <v>103628.16</v>
      </c>
      <c r="E28" s="23">
        <v>150445.49</v>
      </c>
      <c r="F28" s="23">
        <v>122838.352</v>
      </c>
      <c r="G28" s="23">
        <v>128375.285</v>
      </c>
      <c r="H28" s="23">
        <v>140109.873</v>
      </c>
      <c r="I28" s="23">
        <v>162502.808</v>
      </c>
      <c r="J28" s="23"/>
      <c r="K28" s="23"/>
      <c r="L28" s="23"/>
      <c r="M28" s="23"/>
      <c r="N28" s="23"/>
      <c r="O28" s="129">
        <f t="shared" si="0"/>
        <v>897763.085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132803.394</v>
      </c>
      <c r="D30" s="23">
        <v>148772.826</v>
      </c>
      <c r="E30" s="23">
        <v>166455.49</v>
      </c>
      <c r="F30" s="23">
        <v>167843.511</v>
      </c>
      <c r="G30" s="23">
        <v>172039.095</v>
      </c>
      <c r="H30" s="23">
        <v>155375.549</v>
      </c>
      <c r="I30" s="23">
        <v>165285.642</v>
      </c>
      <c r="J30" s="23"/>
      <c r="K30" s="23"/>
      <c r="L30" s="23"/>
      <c r="M30" s="23"/>
      <c r="N30" s="23"/>
      <c r="O30" s="129">
        <f t="shared" si="0"/>
        <v>1108575.5069999998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81</v>
      </c>
      <c r="C32" s="23">
        <v>1303929.82</v>
      </c>
      <c r="D32" s="23">
        <v>1387459.376</v>
      </c>
      <c r="E32" s="23">
        <v>1643038.364</v>
      </c>
      <c r="F32" s="24">
        <v>1482874.735</v>
      </c>
      <c r="G32" s="24">
        <v>1483260.853</v>
      </c>
      <c r="H32" s="24">
        <v>1385971.927</v>
      </c>
      <c r="I32" s="24">
        <v>1300135.078</v>
      </c>
      <c r="J32" s="24"/>
      <c r="K32" s="24"/>
      <c r="L32" s="24"/>
      <c r="M32" s="24"/>
      <c r="N32" s="24"/>
      <c r="O32" s="129">
        <f t="shared" si="0"/>
        <v>9986670.153</v>
      </c>
    </row>
    <row r="33" spans="1:15" ht="15">
      <c r="A33" s="52">
        <v>2011</v>
      </c>
      <c r="B33" s="22" t="s">
        <v>81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1229647.895</v>
      </c>
      <c r="D34" s="23">
        <v>1302966.197</v>
      </c>
      <c r="E34" s="23">
        <v>1479096.219</v>
      </c>
      <c r="F34" s="23">
        <v>1219329.124</v>
      </c>
      <c r="G34" s="23">
        <v>1292962.275</v>
      </c>
      <c r="H34" s="23">
        <v>1406361.044</v>
      </c>
      <c r="I34" s="23">
        <v>1413889.696</v>
      </c>
      <c r="J34" s="23"/>
      <c r="K34" s="23"/>
      <c r="L34" s="23"/>
      <c r="M34" s="23"/>
      <c r="N34" s="23"/>
      <c r="O34" s="129">
        <f t="shared" si="0"/>
        <v>9344252.450000001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119</v>
      </c>
      <c r="C36" s="23">
        <v>1581919.275</v>
      </c>
      <c r="D36" s="23">
        <v>1637933.285</v>
      </c>
      <c r="E36" s="23">
        <v>1907466.816</v>
      </c>
      <c r="F36" s="23">
        <v>1631550.237</v>
      </c>
      <c r="G36" s="23">
        <v>1656199.515</v>
      </c>
      <c r="H36" s="23">
        <v>1607587.415</v>
      </c>
      <c r="I36" s="23">
        <v>1465096.256</v>
      </c>
      <c r="J36" s="23"/>
      <c r="K36" s="23"/>
      <c r="L36" s="23"/>
      <c r="M36" s="23"/>
      <c r="N36" s="23"/>
      <c r="O36" s="129">
        <f t="shared" si="0"/>
        <v>11487752.799000002</v>
      </c>
    </row>
    <row r="37" spans="1:15" ht="15">
      <c r="A37" s="52">
        <v>2011</v>
      </c>
      <c r="B37" s="22" t="s">
        <v>119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122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104394.116</v>
      </c>
      <c r="I38" s="23">
        <v>86055.387</v>
      </c>
      <c r="J38" s="23"/>
      <c r="K38" s="23"/>
      <c r="L38" s="23"/>
      <c r="M38" s="23"/>
      <c r="N38" s="23"/>
      <c r="O38" s="129">
        <f t="shared" si="0"/>
        <v>524936.424</v>
      </c>
    </row>
    <row r="39" spans="1:15" ht="15">
      <c r="A39" s="52">
        <v>2011</v>
      </c>
      <c r="B39" s="22" t="s">
        <v>122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112</v>
      </c>
      <c r="C40" s="23">
        <v>820773.904</v>
      </c>
      <c r="D40" s="23">
        <v>950176.786</v>
      </c>
      <c r="E40" s="23">
        <v>1131748.355</v>
      </c>
      <c r="F40" s="23">
        <v>1054614.746</v>
      </c>
      <c r="G40" s="23">
        <v>1058175.994</v>
      </c>
      <c r="H40" s="23">
        <v>960959.614</v>
      </c>
      <c r="I40" s="23">
        <v>870931.085</v>
      </c>
      <c r="J40" s="23"/>
      <c r="K40" s="23"/>
      <c r="L40" s="23"/>
      <c r="M40" s="23"/>
      <c r="N40" s="23"/>
      <c r="O40" s="129">
        <f t="shared" si="0"/>
        <v>6847380.484</v>
      </c>
    </row>
    <row r="41" spans="1:15" ht="15">
      <c r="A41" s="52">
        <v>2011</v>
      </c>
      <c r="B41" s="22" t="s">
        <v>112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386667.464</v>
      </c>
      <c r="D42" s="23">
        <v>418223.428</v>
      </c>
      <c r="E42" s="23">
        <v>465230.821</v>
      </c>
      <c r="F42" s="23">
        <v>450455.83</v>
      </c>
      <c r="G42" s="23">
        <v>482468.563</v>
      </c>
      <c r="H42" s="23">
        <v>472933.458</v>
      </c>
      <c r="I42" s="23">
        <v>435693.018</v>
      </c>
      <c r="J42" s="23"/>
      <c r="K42" s="23"/>
      <c r="L42" s="23"/>
      <c r="M42" s="23"/>
      <c r="N42" s="23"/>
      <c r="O42" s="129">
        <f t="shared" si="0"/>
        <v>3111672.5820000004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82</v>
      </c>
      <c r="C44" s="23">
        <v>479521.599</v>
      </c>
      <c r="D44" s="23">
        <v>500229.69</v>
      </c>
      <c r="E44" s="23">
        <v>576953.161</v>
      </c>
      <c r="F44" s="23">
        <v>513600.823</v>
      </c>
      <c r="G44" s="23">
        <v>571303.248</v>
      </c>
      <c r="H44" s="23">
        <v>562911.154</v>
      </c>
      <c r="I44" s="23">
        <v>516354.494</v>
      </c>
      <c r="J44" s="23"/>
      <c r="K44" s="23"/>
      <c r="L44" s="23"/>
      <c r="M44" s="23"/>
      <c r="N44" s="23"/>
      <c r="O44" s="129">
        <f t="shared" si="0"/>
        <v>3720874.169</v>
      </c>
    </row>
    <row r="45" spans="1:15" ht="15">
      <c r="A45" s="52">
        <v>2011</v>
      </c>
      <c r="B45" s="22" t="s">
        <v>82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140</v>
      </c>
      <c r="C46" s="23">
        <v>1224075.918</v>
      </c>
      <c r="D46" s="23">
        <v>1360078.561</v>
      </c>
      <c r="E46" s="23">
        <v>1328596.336</v>
      </c>
      <c r="F46" s="23">
        <v>1328686.873</v>
      </c>
      <c r="G46" s="23">
        <v>1346077.839</v>
      </c>
      <c r="H46" s="23">
        <v>1485086.341</v>
      </c>
      <c r="I46" s="23">
        <v>1260018.371</v>
      </c>
      <c r="J46" s="23"/>
      <c r="K46" s="23"/>
      <c r="L46" s="23"/>
      <c r="M46" s="23"/>
      <c r="N46" s="23"/>
      <c r="O46" s="129">
        <f t="shared" si="0"/>
        <v>9332620.239</v>
      </c>
    </row>
    <row r="47" spans="1:15" ht="15">
      <c r="A47" s="52">
        <v>2011</v>
      </c>
      <c r="B47" s="22" t="s">
        <v>140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151</v>
      </c>
      <c r="C48" s="23">
        <v>207970.785</v>
      </c>
      <c r="D48" s="23">
        <v>235652.96</v>
      </c>
      <c r="E48" s="23">
        <v>280104.717</v>
      </c>
      <c r="F48" s="23">
        <v>271163.249</v>
      </c>
      <c r="G48" s="23">
        <v>298458.207</v>
      </c>
      <c r="H48" s="23">
        <v>287263.731</v>
      </c>
      <c r="I48" s="23">
        <v>258467.127</v>
      </c>
      <c r="J48" s="23"/>
      <c r="K48" s="23"/>
      <c r="L48" s="23"/>
      <c r="M48" s="23"/>
      <c r="N48" s="23"/>
      <c r="O48" s="129">
        <f t="shared" si="0"/>
        <v>1839080.7760000003</v>
      </c>
    </row>
    <row r="49" spans="1:15" ht="15">
      <c r="A49" s="52">
        <v>2011</v>
      </c>
      <c r="B49" s="22" t="s">
        <v>151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150</v>
      </c>
      <c r="C50" s="23">
        <v>271139.294</v>
      </c>
      <c r="D50" s="23">
        <v>131821.355</v>
      </c>
      <c r="E50" s="23">
        <v>135744.084</v>
      </c>
      <c r="F50" s="23">
        <v>153513.469</v>
      </c>
      <c r="G50" s="23">
        <v>153495.323</v>
      </c>
      <c r="H50" s="23">
        <v>167163.489</v>
      </c>
      <c r="I50" s="23">
        <v>135522.57</v>
      </c>
      <c r="J50" s="23"/>
      <c r="K50" s="23"/>
      <c r="L50" s="23"/>
      <c r="M50" s="23"/>
      <c r="N50" s="23"/>
      <c r="O50" s="129">
        <f t="shared" si="0"/>
        <v>1148399.584</v>
      </c>
    </row>
    <row r="51" spans="1:15" ht="15">
      <c r="A51" s="52">
        <v>2011</v>
      </c>
      <c r="B51" s="22" t="s">
        <v>150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174</v>
      </c>
      <c r="C52" s="23">
        <v>59893.637</v>
      </c>
      <c r="D52" s="23">
        <v>63941.191</v>
      </c>
      <c r="E52" s="23">
        <v>120382.166</v>
      </c>
      <c r="F52" s="23">
        <v>101500.159</v>
      </c>
      <c r="G52" s="23">
        <v>129531.116</v>
      </c>
      <c r="H52" s="23">
        <v>162162.311</v>
      </c>
      <c r="I52" s="23">
        <v>79385.279</v>
      </c>
      <c r="J52" s="23"/>
      <c r="K52" s="23"/>
      <c r="L52" s="23"/>
      <c r="M52" s="23"/>
      <c r="N52" s="23"/>
      <c r="O52" s="129">
        <f t="shared" si="0"/>
        <v>716795.8589999999</v>
      </c>
    </row>
    <row r="53" spans="1:15" ht="15">
      <c r="A53" s="52">
        <v>2011</v>
      </c>
      <c r="B53" s="22" t="s">
        <v>174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161</v>
      </c>
      <c r="C54" s="23">
        <v>256036.661</v>
      </c>
      <c r="D54" s="23">
        <v>289951.111</v>
      </c>
      <c r="E54" s="23">
        <v>350298.762</v>
      </c>
      <c r="F54" s="23">
        <v>318937.298</v>
      </c>
      <c r="G54" s="23">
        <v>340003.844</v>
      </c>
      <c r="H54" s="23">
        <v>319426.606</v>
      </c>
      <c r="I54" s="23">
        <v>305702.28</v>
      </c>
      <c r="J54" s="23"/>
      <c r="K54" s="23"/>
      <c r="L54" s="23"/>
      <c r="M54" s="23"/>
      <c r="N54" s="23"/>
      <c r="O54" s="129">
        <f t="shared" si="0"/>
        <v>2180356.562</v>
      </c>
    </row>
    <row r="55" spans="1:15" ht="15">
      <c r="A55" s="52">
        <v>2011</v>
      </c>
      <c r="B55" s="22" t="s">
        <v>161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5461.954</v>
      </c>
      <c r="E56" s="23">
        <v>7996.124</v>
      </c>
      <c r="F56" s="23">
        <v>8023.045</v>
      </c>
      <c r="G56" s="23">
        <v>9424.97</v>
      </c>
      <c r="H56" s="23">
        <v>7121.103</v>
      </c>
      <c r="I56" s="23">
        <v>6307.882</v>
      </c>
      <c r="J56" s="23"/>
      <c r="K56" s="23"/>
      <c r="L56" s="23"/>
      <c r="M56" s="23"/>
      <c r="N56" s="23"/>
      <c r="O56" s="129">
        <f t="shared" si="0"/>
        <v>50014.921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271684.573</v>
      </c>
      <c r="D58" s="21">
        <v>256709.897</v>
      </c>
      <c r="E58" s="21">
        <v>306035.725</v>
      </c>
      <c r="F58" s="21">
        <v>321404.741</v>
      </c>
      <c r="G58" s="21">
        <v>361115.463</v>
      </c>
      <c r="H58" s="21">
        <v>410248.289</v>
      </c>
      <c r="I58" s="21">
        <v>380239.444</v>
      </c>
      <c r="J58" s="21"/>
      <c r="K58" s="21"/>
      <c r="L58" s="21"/>
      <c r="M58" s="21"/>
      <c r="N58" s="21"/>
      <c r="O58" s="129">
        <f t="shared" si="0"/>
        <v>2307438.132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271684.573</v>
      </c>
      <c r="D60" s="23">
        <v>256709.897</v>
      </c>
      <c r="E60" s="23">
        <v>306035.725</v>
      </c>
      <c r="F60" s="23">
        <v>321404.741</v>
      </c>
      <c r="G60" s="23">
        <v>361115.463</v>
      </c>
      <c r="H60" s="23">
        <v>410248.289</v>
      </c>
      <c r="I60" s="23">
        <v>380239.444</v>
      </c>
      <c r="J60" s="23"/>
      <c r="K60" s="23"/>
      <c r="L60" s="23"/>
      <c r="M60" s="23"/>
      <c r="N60" s="23"/>
      <c r="O60" s="129">
        <f t="shared" si="0"/>
        <v>2307438.132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10352631.478</v>
      </c>
      <c r="D72" s="126">
        <v>11751567.361</v>
      </c>
      <c r="E72" s="126">
        <v>13217004.83</v>
      </c>
      <c r="F72" s="126">
        <v>12639664.17</v>
      </c>
      <c r="G72" s="126">
        <v>13146265.999</v>
      </c>
      <c r="H72" s="126">
        <v>13265655.719</v>
      </c>
      <c r="I72" s="126">
        <v>10849014.286</v>
      </c>
      <c r="J72" s="126"/>
      <c r="K72" s="126"/>
      <c r="L72" s="126"/>
      <c r="M72" s="126"/>
      <c r="N72" s="132"/>
      <c r="O72" s="127">
        <f>SUM(C72:N72)</f>
        <v>85221803.843</v>
      </c>
    </row>
    <row r="73" ht="12.75">
      <c r="B73" s="131" t="s">
        <v>128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4">
      <selection activeCell="K16" sqref="K16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171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26</v>
      </c>
      <c r="C6" s="160"/>
      <c r="D6" s="160"/>
      <c r="E6" s="162"/>
      <c r="F6" s="159" t="s">
        <v>170</v>
      </c>
      <c r="G6" s="160"/>
      <c r="H6" s="160"/>
      <c r="I6" s="161"/>
      <c r="J6" s="159" t="s">
        <v>114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157</v>
      </c>
      <c r="E7" s="79" t="s">
        <v>158</v>
      </c>
      <c r="F7" s="76">
        <v>2011</v>
      </c>
      <c r="G7" s="77">
        <v>2012</v>
      </c>
      <c r="H7" s="78" t="s">
        <v>157</v>
      </c>
      <c r="I7" s="79" t="s">
        <v>158</v>
      </c>
      <c r="J7" s="76" t="s">
        <v>131</v>
      </c>
      <c r="K7" s="77" t="s">
        <v>163</v>
      </c>
      <c r="L7" s="80" t="s">
        <v>132</v>
      </c>
      <c r="M7" s="79" t="s">
        <v>133</v>
      </c>
    </row>
    <row r="8" spans="1:13" ht="18" thickBot="1" thickTop="1">
      <c r="A8" s="57" t="s">
        <v>2</v>
      </c>
      <c r="B8" s="58">
        <f>'SEKTÖR (U S D)'!B8*1.6467</f>
        <v>2240064.4768409817</v>
      </c>
      <c r="C8" s="58">
        <f>'SEKTÖR (U S D)'!C8*1.8049</f>
        <v>2568865.0441596042</v>
      </c>
      <c r="D8" s="116">
        <f aca="true" t="shared" si="0" ref="D8:D43">(C8-B8)/B8*100</f>
        <v>14.678174254265604</v>
      </c>
      <c r="E8" s="116">
        <f aca="true" t="shared" si="1" ref="E8:E43">C8/C$45*100</f>
        <v>13.118913335875154</v>
      </c>
      <c r="F8" s="58">
        <f>'SEKTÖR (U S D)'!F8*1.578</f>
        <v>15219369.490253998</v>
      </c>
      <c r="G8" s="58">
        <f>'SEKTÖR (U S D)'!G8*1.7957</f>
        <v>19180134.5060821</v>
      </c>
      <c r="H8" s="116">
        <f aca="true" t="shared" si="2" ref="H8:H45">(G8-F8)/F8*100</f>
        <v>26.024501332755275</v>
      </c>
      <c r="I8" s="116">
        <f aca="true" t="shared" si="3" ref="I8:I45">G8/G$45*100</f>
        <v>12.533349297179111</v>
      </c>
      <c r="J8" s="58">
        <f>'SEKTÖR (U S D)'!J8*1.5349</f>
        <v>25657413.397381395</v>
      </c>
      <c r="K8" s="58">
        <f>'SEKTÖR (U S D)'!K8*1.7948</f>
        <v>33937318.1437416</v>
      </c>
      <c r="L8" s="116">
        <f aca="true" t="shared" si="4" ref="L8:L45">(K8-J8)/J8*100</f>
        <v>32.271003386511495</v>
      </c>
      <c r="M8" s="116">
        <f aca="true" t="shared" si="5" ref="M8:M45">K8/K$45*100</f>
        <v>13.252443735060051</v>
      </c>
    </row>
    <row r="9" spans="1:13" s="64" customFormat="1" ht="15.75">
      <c r="A9" s="60" t="s">
        <v>74</v>
      </c>
      <c r="B9" s="61">
        <f>'SEKTÖR (U S D)'!B9*1.6467</f>
        <v>1566918.591092481</v>
      </c>
      <c r="C9" s="61">
        <f>'SEKTÖR (U S D)'!C9*1.8049</f>
        <v>1754130.556965213</v>
      </c>
      <c r="D9" s="62">
        <f t="shared" si="0"/>
        <v>11.947778712753978</v>
      </c>
      <c r="E9" s="62">
        <f t="shared" si="1"/>
        <v>8.958153254861015</v>
      </c>
      <c r="F9" s="61">
        <f>'SEKTÖR (U S D)'!F9*1.578</f>
        <v>10992751.010154001</v>
      </c>
      <c r="G9" s="61">
        <f>'SEKTÖR (U S D)'!G9*1.7957</f>
        <v>13635640.7833613</v>
      </c>
      <c r="H9" s="62">
        <f t="shared" si="2"/>
        <v>24.042114396715277</v>
      </c>
      <c r="I9" s="62">
        <f t="shared" si="3"/>
        <v>8.91027374049619</v>
      </c>
      <c r="J9" s="61">
        <f>'SEKTÖR (U S D)'!J9*1.5349</f>
        <v>18830867.160269897</v>
      </c>
      <c r="K9" s="61">
        <f>'SEKTÖR (U S D)'!K9*1.7948</f>
        <v>24571862.862579197</v>
      </c>
      <c r="L9" s="62">
        <f t="shared" si="4"/>
        <v>30.487155230014455</v>
      </c>
      <c r="M9" s="63">
        <f t="shared" si="5"/>
        <v>9.595255248888703</v>
      </c>
    </row>
    <row r="10" spans="1:13" ht="14.25">
      <c r="A10" s="44" t="s">
        <v>3</v>
      </c>
      <c r="B10" s="4">
        <f>'SEKTÖR (U S D)'!B10*1.6467</f>
        <v>748850.408414229</v>
      </c>
      <c r="C10" s="4">
        <f>'SEKTÖR (U S D)'!C10*1.8049</f>
        <v>818662.5365298219</v>
      </c>
      <c r="D10" s="34">
        <f t="shared" si="0"/>
        <v>9.322573284486488</v>
      </c>
      <c r="E10" s="34">
        <f t="shared" si="1"/>
        <v>4.180820200142513</v>
      </c>
      <c r="F10" s="4">
        <f>'SEKTÖR (U S D)'!F10*1.578</f>
        <v>4701932.540448</v>
      </c>
      <c r="G10" s="4">
        <f>'SEKTÖR (U S D)'!G10*1.7957</f>
        <v>6050590.0720734</v>
      </c>
      <c r="H10" s="34">
        <f t="shared" si="2"/>
        <v>28.683047236932502</v>
      </c>
      <c r="I10" s="34">
        <f t="shared" si="3"/>
        <v>3.9537866016159966</v>
      </c>
      <c r="J10" s="4">
        <f>'SEKTÖR (U S D)'!J10*1.5349</f>
        <v>7314119.3969383</v>
      </c>
      <c r="K10" s="4">
        <f>'SEKTÖR (U S D)'!K10*1.7948</f>
        <v>10495518.818094801</v>
      </c>
      <c r="L10" s="34">
        <f t="shared" si="4"/>
        <v>43.49668426917175</v>
      </c>
      <c r="M10" s="45">
        <f t="shared" si="5"/>
        <v>4.098475666755514</v>
      </c>
    </row>
    <row r="11" spans="1:13" ht="14.25">
      <c r="A11" s="44" t="s">
        <v>4</v>
      </c>
      <c r="B11" s="4">
        <f>'SEKTÖR (U S D)'!B11*1.6467</f>
        <v>217112.30203683898</v>
      </c>
      <c r="C11" s="4">
        <f>'SEKTÖR (U S D)'!C11*1.8049</f>
        <v>220148.761173833</v>
      </c>
      <c r="D11" s="34">
        <f t="shared" si="0"/>
        <v>1.3985661376658358</v>
      </c>
      <c r="E11" s="34">
        <f t="shared" si="1"/>
        <v>1.1242756895330126</v>
      </c>
      <c r="F11" s="4">
        <f>'SEKTÖR (U S D)'!F11*1.578</f>
        <v>2096923.7093760003</v>
      </c>
      <c r="G11" s="4">
        <f>'SEKTÖR (U S D)'!G11*1.7957</f>
        <v>2185004.4182023006</v>
      </c>
      <c r="H11" s="34">
        <f t="shared" si="2"/>
        <v>4.200472741686494</v>
      </c>
      <c r="I11" s="34">
        <f t="shared" si="3"/>
        <v>1.4278014359349267</v>
      </c>
      <c r="J11" s="4">
        <f>'SEKTÖR (U S D)'!J11*1.5349</f>
        <v>3521860.9950936</v>
      </c>
      <c r="K11" s="4">
        <f>'SEKTÖR (U S D)'!K11*1.7948</f>
        <v>3991152.066762</v>
      </c>
      <c r="L11" s="34">
        <f t="shared" si="4"/>
        <v>13.325087853330444</v>
      </c>
      <c r="M11" s="45">
        <f t="shared" si="5"/>
        <v>1.5585355913748296</v>
      </c>
    </row>
    <row r="12" spans="1:13" ht="14.25">
      <c r="A12" s="44" t="s">
        <v>5</v>
      </c>
      <c r="B12" s="4">
        <f>'SEKTÖR (U S D)'!B12*1.6467</f>
        <v>141795.829215612</v>
      </c>
      <c r="C12" s="4">
        <f>'SEKTÖR (U S D)'!C12*1.8049</f>
        <v>194484.608639215</v>
      </c>
      <c r="D12" s="34">
        <f t="shared" si="0"/>
        <v>37.15820113685112</v>
      </c>
      <c r="E12" s="34">
        <f t="shared" si="1"/>
        <v>0.9932116643107457</v>
      </c>
      <c r="F12" s="4">
        <f>'SEKTÖR (U S D)'!F12*1.578</f>
        <v>956284.5074579999</v>
      </c>
      <c r="G12" s="4">
        <f>'SEKTÖR (U S D)'!G12*1.7957</f>
        <v>1212774.1933837</v>
      </c>
      <c r="H12" s="34">
        <f t="shared" si="2"/>
        <v>26.82148292954178</v>
      </c>
      <c r="I12" s="34">
        <f t="shared" si="3"/>
        <v>0.7924930129902132</v>
      </c>
      <c r="J12" s="4">
        <f>'SEKTÖR (U S D)'!J12*1.5349</f>
        <v>1756272.9156371</v>
      </c>
      <c r="K12" s="4">
        <f>'SEKTÖR (U S D)'!K12*1.7948</f>
        <v>2286138.0962028</v>
      </c>
      <c r="L12" s="34">
        <f t="shared" si="4"/>
        <v>30.169865733736927</v>
      </c>
      <c r="M12" s="45">
        <f t="shared" si="5"/>
        <v>0.8927316048422637</v>
      </c>
    </row>
    <row r="13" spans="1:13" ht="14.25">
      <c r="A13" s="44" t="s">
        <v>6</v>
      </c>
      <c r="B13" s="4">
        <f>'SEKTÖR (U S D)'!B13*1.6467</f>
        <v>139899.54663610202</v>
      </c>
      <c r="C13" s="4">
        <f>'SEKTÖR (U S D)'!C13*1.8049</f>
        <v>138046.436054917</v>
      </c>
      <c r="D13" s="34">
        <f t="shared" si="0"/>
        <v>-1.3246008480679528</v>
      </c>
      <c r="E13" s="34">
        <f t="shared" si="1"/>
        <v>0.704988078314311</v>
      </c>
      <c r="F13" s="4">
        <f>'SEKTÖR (U S D)'!F13*1.578</f>
        <v>1054377.11235</v>
      </c>
      <c r="G13" s="4">
        <f>'SEKTÖR (U S D)'!G13*1.7957</f>
        <v>1194816.4355983</v>
      </c>
      <c r="H13" s="34">
        <f t="shared" si="2"/>
        <v>13.319648312100426</v>
      </c>
      <c r="I13" s="34">
        <f t="shared" si="3"/>
        <v>0.7807584315227484</v>
      </c>
      <c r="J13" s="4">
        <f>'SEKTÖR (U S D)'!J13*1.5349</f>
        <v>2088323.6023262</v>
      </c>
      <c r="K13" s="4">
        <f>'SEKTÖR (U S D)'!K13*1.7948</f>
        <v>2456108.346608</v>
      </c>
      <c r="L13" s="34">
        <f t="shared" si="4"/>
        <v>17.61148242887843</v>
      </c>
      <c r="M13" s="45">
        <f t="shared" si="5"/>
        <v>0.9591045919648294</v>
      </c>
    </row>
    <row r="14" spans="1:13" ht="14.25">
      <c r="A14" s="44" t="s">
        <v>7</v>
      </c>
      <c r="B14" s="4">
        <f>'SEKTÖR (U S D)'!B14*1.6467</f>
        <v>194032.64025106502</v>
      </c>
      <c r="C14" s="4">
        <f>'SEKTÖR (U S D)'!C14*1.8049</f>
        <v>276986.830542657</v>
      </c>
      <c r="D14" s="34">
        <f t="shared" si="0"/>
        <v>42.752698816165626</v>
      </c>
      <c r="E14" s="34">
        <f t="shared" si="1"/>
        <v>1.4145415047510326</v>
      </c>
      <c r="F14" s="4">
        <f>'SEKTÖR (U S D)'!F14*1.578</f>
        <v>1346911.8477120001</v>
      </c>
      <c r="G14" s="4">
        <f>'SEKTÖR (U S D)'!G14*1.7957</f>
        <v>1699032.1034484003</v>
      </c>
      <c r="H14" s="34">
        <f t="shared" si="2"/>
        <v>26.142784053354866</v>
      </c>
      <c r="I14" s="34">
        <f t="shared" si="3"/>
        <v>1.1102405362635575</v>
      </c>
      <c r="J14" s="4">
        <f>'SEKTÖR (U S D)'!J14*1.5349</f>
        <v>2623463.4942711997</v>
      </c>
      <c r="K14" s="4">
        <f>'SEKTÖR (U S D)'!K14*1.7948</f>
        <v>3324455.8992652004</v>
      </c>
      <c r="L14" s="34">
        <f t="shared" si="4"/>
        <v>26.720112802207563</v>
      </c>
      <c r="M14" s="45">
        <f t="shared" si="5"/>
        <v>1.2981922899180276</v>
      </c>
    </row>
    <row r="15" spans="1:13" ht="14.25">
      <c r="A15" s="44" t="s">
        <v>8</v>
      </c>
      <c r="B15" s="4">
        <f>'SEKTÖR (U S D)'!B15*1.6467</f>
        <v>24654.454398255002</v>
      </c>
      <c r="C15" s="4">
        <f>'SEKTÖR (U S D)'!C15*1.8049</f>
        <v>25950.736758596002</v>
      </c>
      <c r="D15" s="34">
        <f t="shared" si="0"/>
        <v>5.257801853578022</v>
      </c>
      <c r="E15" s="34">
        <f t="shared" si="1"/>
        <v>0.13252757956753866</v>
      </c>
      <c r="F15" s="4">
        <f>'SEKTÖR (U S D)'!F15*1.578</f>
        <v>168700.582566</v>
      </c>
      <c r="G15" s="4">
        <f>'SEKTÖR (U S D)'!G15*1.7957</f>
        <v>199213.9739564</v>
      </c>
      <c r="H15" s="34">
        <f t="shared" si="2"/>
        <v>18.08730647297106</v>
      </c>
      <c r="I15" s="34">
        <f t="shared" si="3"/>
        <v>0.13017731026249854</v>
      </c>
      <c r="J15" s="4">
        <f>'SEKTÖR (U S D)'!J15*1.5349</f>
        <v>268777.81403889996</v>
      </c>
      <c r="K15" s="4">
        <f>'SEKTÖR (U S D)'!K15*1.7948</f>
        <v>331959.27109799994</v>
      </c>
      <c r="L15" s="34">
        <f t="shared" si="4"/>
        <v>23.506946540593482</v>
      </c>
      <c r="M15" s="45">
        <f t="shared" si="5"/>
        <v>0.12962932262132984</v>
      </c>
    </row>
    <row r="16" spans="1:13" ht="14.25">
      <c r="A16" s="44" t="s">
        <v>143</v>
      </c>
      <c r="B16" s="4">
        <f>'SEKTÖR (U S D)'!B16*1.6467</f>
        <v>94165.458177978</v>
      </c>
      <c r="C16" s="4">
        <f>'SEKTÖR (U S D)'!C16*1.8049</f>
        <v>74131.827030873</v>
      </c>
      <c r="D16" s="34">
        <f t="shared" si="0"/>
        <v>-21.274925577530045</v>
      </c>
      <c r="E16" s="34">
        <f t="shared" si="1"/>
        <v>0.37858314762746503</v>
      </c>
      <c r="F16" s="4">
        <f>'SEKTÖR (U S D)'!F16*1.578</f>
        <v>590273.044074</v>
      </c>
      <c r="G16" s="4">
        <f>'SEKTÖR (U S D)'!G16*1.7957</f>
        <v>1014616.6602642003</v>
      </c>
      <c r="H16" s="34">
        <f t="shared" si="2"/>
        <v>71.88937737380435</v>
      </c>
      <c r="I16" s="34">
        <f t="shared" si="3"/>
        <v>0.6630060389720449</v>
      </c>
      <c r="J16" s="4">
        <f>'SEKTÖR (U S D)'!J16*1.5349</f>
        <v>1151685.7855569</v>
      </c>
      <c r="K16" s="4">
        <f>'SEKTÖR (U S D)'!K16*1.7948</f>
        <v>1558035.072258</v>
      </c>
      <c r="L16" s="34">
        <f t="shared" si="4"/>
        <v>35.28299921706587</v>
      </c>
      <c r="M16" s="45">
        <f t="shared" si="5"/>
        <v>0.6084090688868129</v>
      </c>
    </row>
    <row r="17" spans="1:13" ht="14.25">
      <c r="A17" s="81" t="s">
        <v>146</v>
      </c>
      <c r="B17" s="4">
        <f>'SEKTÖR (U S D)'!B17*1.6467</f>
        <v>6407.951962401</v>
      </c>
      <c r="C17" s="4">
        <f>'SEKTÖR (U S D)'!C17*1.8049</f>
        <v>5718.8202353</v>
      </c>
      <c r="D17" s="34">
        <f t="shared" si="0"/>
        <v>-10.754321055221972</v>
      </c>
      <c r="E17" s="34">
        <f t="shared" si="1"/>
        <v>0.029205390614396382</v>
      </c>
      <c r="F17" s="4">
        <f>'SEKTÖR (U S D)'!F17*1.578</f>
        <v>77347.669326</v>
      </c>
      <c r="G17" s="4">
        <f>'SEKTÖR (U S D)'!G17*1.7957</f>
        <v>79592.9282303</v>
      </c>
      <c r="H17" s="34">
        <f t="shared" si="2"/>
        <v>2.9028139100569805</v>
      </c>
      <c r="I17" s="34">
        <f t="shared" si="3"/>
        <v>0.05201037410761252</v>
      </c>
      <c r="J17" s="4">
        <f>'SEKTÖR (U S D)'!J17*1.5349</f>
        <v>106363.15640770001</v>
      </c>
      <c r="K17" s="4">
        <f>'SEKTÖR (U S D)'!K17*1.7948</f>
        <v>128495.28870079998</v>
      </c>
      <c r="L17" s="34">
        <f t="shared" si="4"/>
        <v>20.80808152050831</v>
      </c>
      <c r="M17" s="45">
        <f t="shared" si="5"/>
        <v>0.050177111123369006</v>
      </c>
    </row>
    <row r="18" spans="1:13" s="64" customFormat="1" ht="15.75">
      <c r="A18" s="42" t="s">
        <v>75</v>
      </c>
      <c r="B18" s="3">
        <f>'SEKTÖR (U S D)'!B18*1.6467</f>
        <v>198543.82084399502</v>
      </c>
      <c r="C18" s="3">
        <f>'SEKTÖR (U S D)'!C18*1.8049</f>
        <v>231593.73672193498</v>
      </c>
      <c r="D18" s="33">
        <f t="shared" si="0"/>
        <v>16.646156872295105</v>
      </c>
      <c r="E18" s="33">
        <f t="shared" si="1"/>
        <v>1.1827239302018329</v>
      </c>
      <c r="F18" s="3">
        <f>'SEKTÖR (U S D)'!F18*1.578</f>
        <v>1221332.3922000001</v>
      </c>
      <c r="G18" s="3">
        <f>'SEKTÖR (U S D)'!G18*1.7957</f>
        <v>1630708.8034610003</v>
      </c>
      <c r="H18" s="33">
        <f t="shared" si="2"/>
        <v>33.518836794591664</v>
      </c>
      <c r="I18" s="33">
        <f t="shared" si="3"/>
        <v>1.0655943538498474</v>
      </c>
      <c r="J18" s="3">
        <f>'SEKTÖR (U S D)'!J18*1.5349</f>
        <v>1869413.0975959997</v>
      </c>
      <c r="K18" s="3">
        <f>'SEKTÖR (U S D)'!K18*1.7948</f>
        <v>2786862.1025952</v>
      </c>
      <c r="L18" s="33">
        <f t="shared" si="4"/>
        <v>49.07684696223685</v>
      </c>
      <c r="M18" s="43">
        <f t="shared" si="5"/>
        <v>1.0882631637416178</v>
      </c>
    </row>
    <row r="19" spans="1:13" ht="14.25">
      <c r="A19" s="44" t="s">
        <v>109</v>
      </c>
      <c r="B19" s="4">
        <f>'SEKTÖR (U S D)'!B19*1.6467</f>
        <v>198543.82084399502</v>
      </c>
      <c r="C19" s="4">
        <f>'SEKTÖR (U S D)'!C19*1.8049</f>
        <v>231593.73672193498</v>
      </c>
      <c r="D19" s="34">
        <f t="shared" si="0"/>
        <v>16.646156872295105</v>
      </c>
      <c r="E19" s="34">
        <f t="shared" si="1"/>
        <v>1.1827239302018329</v>
      </c>
      <c r="F19" s="4">
        <f>'SEKTÖR (U S D)'!F19*1.578</f>
        <v>1221332.3922000001</v>
      </c>
      <c r="G19" s="4">
        <f>'SEKTÖR (U S D)'!G19*1.7957</f>
        <v>1630708.8034610003</v>
      </c>
      <c r="H19" s="34">
        <f t="shared" si="2"/>
        <v>33.518836794591664</v>
      </c>
      <c r="I19" s="34">
        <f t="shared" si="3"/>
        <v>1.0655943538498474</v>
      </c>
      <c r="J19" s="4">
        <f>'SEKTÖR (U S D)'!J19*1.5349</f>
        <v>1869413.0975959997</v>
      </c>
      <c r="K19" s="4">
        <f>'SEKTÖR (U S D)'!K19*1.7948</f>
        <v>2786862.1025952</v>
      </c>
      <c r="L19" s="34">
        <f t="shared" si="4"/>
        <v>49.07684696223685</v>
      </c>
      <c r="M19" s="45">
        <f t="shared" si="5"/>
        <v>1.0882631637416178</v>
      </c>
    </row>
    <row r="20" spans="1:13" s="64" customFormat="1" ht="15.75">
      <c r="A20" s="42" t="s">
        <v>76</v>
      </c>
      <c r="B20" s="3">
        <f>'SEKTÖR (U S D)'!B20*1.6467</f>
        <v>474602.06490450597</v>
      </c>
      <c r="C20" s="3">
        <f>'SEKTÖR (U S D)'!C20*1.8049</f>
        <v>583140.750472456</v>
      </c>
      <c r="D20" s="33">
        <f t="shared" si="0"/>
        <v>22.869408625474254</v>
      </c>
      <c r="E20" s="33">
        <f t="shared" si="1"/>
        <v>2.9780361508123043</v>
      </c>
      <c r="F20" s="3">
        <f>'SEKTÖR (U S D)'!F20*1.578</f>
        <v>3005286.0879000006</v>
      </c>
      <c r="G20" s="3">
        <f>'SEKTÖR (U S D)'!G20*1.7957</f>
        <v>3913784.9174641</v>
      </c>
      <c r="H20" s="33">
        <f t="shared" si="2"/>
        <v>30.23002812350985</v>
      </c>
      <c r="I20" s="33">
        <f t="shared" si="3"/>
        <v>2.5574812016596664</v>
      </c>
      <c r="J20" s="3">
        <f>'SEKTÖR (U S D)'!J20*1.5349</f>
        <v>4957133.141050399</v>
      </c>
      <c r="K20" s="3">
        <f>'SEKTÖR (U S D)'!K20*1.7948</f>
        <v>6578593.180362</v>
      </c>
      <c r="L20" s="33">
        <f t="shared" si="4"/>
        <v>32.70963262786238</v>
      </c>
      <c r="M20" s="43">
        <f t="shared" si="5"/>
        <v>2.5689253231305944</v>
      </c>
    </row>
    <row r="21" spans="1:13" ht="15" thickBot="1">
      <c r="A21" s="44" t="s">
        <v>9</v>
      </c>
      <c r="B21" s="4">
        <f>'SEKTÖR (U S D)'!B21*1.6467</f>
        <v>474602.06490450597</v>
      </c>
      <c r="C21" s="4">
        <f>'SEKTÖR (U S D)'!C21*1.8049</f>
        <v>583140.750472456</v>
      </c>
      <c r="D21" s="34">
        <f t="shared" si="0"/>
        <v>22.869408625474254</v>
      </c>
      <c r="E21" s="34">
        <f t="shared" si="1"/>
        <v>2.9780361508123043</v>
      </c>
      <c r="F21" s="4">
        <f>'SEKTÖR (U S D)'!F21*1.578</f>
        <v>3005286.0879000006</v>
      </c>
      <c r="G21" s="4">
        <f>'SEKTÖR (U S D)'!G21*1.7957</f>
        <v>3913784.9174641</v>
      </c>
      <c r="H21" s="34">
        <f t="shared" si="2"/>
        <v>30.23002812350985</v>
      </c>
      <c r="I21" s="34">
        <f t="shared" si="3"/>
        <v>2.5574812016596664</v>
      </c>
      <c r="J21" s="4">
        <f>'SEKTÖR (U S D)'!J21*1.5349</f>
        <v>4957133.141050399</v>
      </c>
      <c r="K21" s="4">
        <f>'SEKTÖR (U S D)'!K21*1.7948</f>
        <v>6578593.180362</v>
      </c>
      <c r="L21" s="34">
        <f t="shared" si="4"/>
        <v>32.70963262786238</v>
      </c>
      <c r="M21" s="45">
        <f t="shared" si="5"/>
        <v>2.5689253231305944</v>
      </c>
    </row>
    <row r="22" spans="1:13" ht="18" thickBot="1" thickTop="1">
      <c r="A22" s="51" t="s">
        <v>10</v>
      </c>
      <c r="B22" s="58">
        <f>'SEKTÖR (U S D)'!B22*1.6467</f>
        <v>16081997.270469176</v>
      </c>
      <c r="C22" s="58">
        <f>'SEKTÖR (U S D)'!C22*1.8049</f>
        <v>16326226.667408139</v>
      </c>
      <c r="D22" s="59">
        <f t="shared" si="0"/>
        <v>1.5186509040604863</v>
      </c>
      <c r="E22" s="59">
        <f t="shared" si="1"/>
        <v>83.3762572457948</v>
      </c>
      <c r="F22" s="58">
        <f>'SEKTÖR (U S D)'!F22*1.578</f>
        <v>102900900.423708</v>
      </c>
      <c r="G22" s="58">
        <f>'SEKTÖR (U S D)'!G22*1.7957</f>
        <v>119941924.92038292</v>
      </c>
      <c r="H22" s="59">
        <f t="shared" si="2"/>
        <v>16.560617474197258</v>
      </c>
      <c r="I22" s="59">
        <f t="shared" si="3"/>
        <v>78.37661617683112</v>
      </c>
      <c r="J22" s="58">
        <f>'SEKTÖR (U S D)'!J22*1.5349</f>
        <v>162741463.4663555</v>
      </c>
      <c r="K22" s="58">
        <f>'SEKTÖR (U S D)'!K22*1.7948</f>
        <v>202881027.0999344</v>
      </c>
      <c r="L22" s="59">
        <f t="shared" si="4"/>
        <v>24.66462005355948</v>
      </c>
      <c r="M22" s="59">
        <f t="shared" si="5"/>
        <v>79.2245688113954</v>
      </c>
    </row>
    <row r="23" spans="1:13" s="64" customFormat="1" ht="15.75">
      <c r="A23" s="42" t="s">
        <v>77</v>
      </c>
      <c r="B23" s="3">
        <f>'SEKTÖR (U S D)'!B23*1.6467</f>
        <v>1500106.415566803</v>
      </c>
      <c r="C23" s="3">
        <f>'SEKTÖR (U S D)'!C23*1.8049</f>
        <v>1645966.890707407</v>
      </c>
      <c r="D23" s="33">
        <f t="shared" si="0"/>
        <v>9.723341866082999</v>
      </c>
      <c r="E23" s="33">
        <f t="shared" si="1"/>
        <v>8.405773219579364</v>
      </c>
      <c r="F23" s="3">
        <f>'SEKTÖR (U S D)'!F23*1.578</f>
        <v>10093379.876802</v>
      </c>
      <c r="G23" s="3">
        <f>'SEKTÖR (U S D)'!G23*1.7957</f>
        <v>11677722.786891501</v>
      </c>
      <c r="H23" s="33">
        <f t="shared" si="2"/>
        <v>15.69685208946567</v>
      </c>
      <c r="I23" s="33">
        <f t="shared" si="3"/>
        <v>7.630862997197825</v>
      </c>
      <c r="J23" s="3">
        <f>'SEKTÖR (U S D)'!J23*1.5349</f>
        <v>16227381.1707628</v>
      </c>
      <c r="K23" s="3">
        <f>'SEKTÖR (U S D)'!K23*1.7948</f>
        <v>20031865.0892416</v>
      </c>
      <c r="L23" s="33">
        <f t="shared" si="4"/>
        <v>23.444842260397614</v>
      </c>
      <c r="M23" s="43">
        <f t="shared" si="5"/>
        <v>7.822396686711784</v>
      </c>
    </row>
    <row r="24" spans="1:13" ht="14.25">
      <c r="A24" s="44" t="s">
        <v>11</v>
      </c>
      <c r="B24" s="4">
        <f>'SEKTÖR (U S D)'!B24*1.6467</f>
        <v>1026944.77973439</v>
      </c>
      <c r="C24" s="4">
        <f>'SEKTÖR (U S D)'!C24*1.8049</f>
        <v>1054341.517410701</v>
      </c>
      <c r="D24" s="34">
        <f t="shared" si="0"/>
        <v>2.667790733927958</v>
      </c>
      <c r="E24" s="34">
        <f t="shared" si="1"/>
        <v>5.384407026275341</v>
      </c>
      <c r="F24" s="4">
        <f>'SEKTÖR (U S D)'!F24*1.578</f>
        <v>7447303.584684</v>
      </c>
      <c r="G24" s="4">
        <f>'SEKTÖR (U S D)'!G24*1.7957</f>
        <v>8074940.5754414005</v>
      </c>
      <c r="H24" s="34">
        <f t="shared" si="2"/>
        <v>8.427707876018212</v>
      </c>
      <c r="I24" s="34">
        <f t="shared" si="3"/>
        <v>5.276607979671817</v>
      </c>
      <c r="J24" s="4">
        <f>'SEKTÖR (U S D)'!J24*1.5349</f>
        <v>11665463.0102257</v>
      </c>
      <c r="K24" s="4">
        <f>'SEKTÖR (U S D)'!K24*1.7948</f>
        <v>13861826.899359599</v>
      </c>
      <c r="L24" s="34">
        <f t="shared" si="4"/>
        <v>18.82791867934099</v>
      </c>
      <c r="M24" s="45">
        <f t="shared" si="5"/>
        <v>5.41301113631991</v>
      </c>
    </row>
    <row r="25" spans="1:13" ht="14.25">
      <c r="A25" s="44" t="s">
        <v>12</v>
      </c>
      <c r="B25" s="4">
        <f>'SEKTÖR (U S D)'!B25*1.6467</f>
        <v>252496.765544826</v>
      </c>
      <c r="C25" s="4">
        <f>'SEKTÖR (U S D)'!C25*1.8049</f>
        <v>293301.318411886</v>
      </c>
      <c r="D25" s="34">
        <f t="shared" si="0"/>
        <v>16.160425967839153</v>
      </c>
      <c r="E25" s="34">
        <f t="shared" si="1"/>
        <v>1.4978578132360585</v>
      </c>
      <c r="F25" s="4">
        <f>'SEKTÖR (U S D)'!F25*1.578</f>
        <v>1286218.6176180001</v>
      </c>
      <c r="G25" s="4">
        <f>'SEKTÖR (U S D)'!G25*1.7957</f>
        <v>1612113.1717345</v>
      </c>
      <c r="H25" s="34">
        <f t="shared" si="2"/>
        <v>25.337415401437514</v>
      </c>
      <c r="I25" s="34">
        <f t="shared" si="3"/>
        <v>1.0534429506489977</v>
      </c>
      <c r="J25" s="4">
        <f>'SEKTÖR (U S D)'!J25*1.5349</f>
        <v>2274699.3674365</v>
      </c>
      <c r="K25" s="4">
        <f>'SEKTÖR (U S D)'!K25*1.7948</f>
        <v>2803949.5893247994</v>
      </c>
      <c r="L25" s="34">
        <f t="shared" si="4"/>
        <v>23.26682063857716</v>
      </c>
      <c r="M25" s="45">
        <f t="shared" si="5"/>
        <v>1.0949357875328811</v>
      </c>
    </row>
    <row r="26" spans="1:13" ht="14.25">
      <c r="A26" s="44" t="s">
        <v>13</v>
      </c>
      <c r="B26" s="4">
        <f>'SEKTÖR (U S D)'!B26*1.6467</f>
        <v>220664.870287587</v>
      </c>
      <c r="C26" s="4">
        <f>'SEKTÖR (U S D)'!C26*1.8049</f>
        <v>298324.05488482</v>
      </c>
      <c r="D26" s="34">
        <f t="shared" si="0"/>
        <v>35.19327045397927</v>
      </c>
      <c r="E26" s="34">
        <f t="shared" si="1"/>
        <v>1.5235083800679636</v>
      </c>
      <c r="F26" s="4">
        <f>'SEKTÖR (U S D)'!F26*1.578</f>
        <v>1359857.6792340002</v>
      </c>
      <c r="G26" s="4">
        <f>'SEKTÖR (U S D)'!G26*1.7957</f>
        <v>1990669.0379198997</v>
      </c>
      <c r="H26" s="34">
        <f t="shared" si="2"/>
        <v>46.38804253701254</v>
      </c>
      <c r="I26" s="34">
        <f t="shared" si="3"/>
        <v>1.300812065703602</v>
      </c>
      <c r="J26" s="4">
        <f>'SEKTÖR (U S D)'!J26*1.5349</f>
        <v>2287218.7992401994</v>
      </c>
      <c r="K26" s="4">
        <f>'SEKTÖR (U S D)'!K26*1.7948</f>
        <v>3366088.6005572</v>
      </c>
      <c r="L26" s="34">
        <f t="shared" si="4"/>
        <v>47.16950567542532</v>
      </c>
      <c r="M26" s="45">
        <f t="shared" si="5"/>
        <v>1.3144497628589924</v>
      </c>
    </row>
    <row r="27" spans="1:13" s="64" customFormat="1" ht="15.75">
      <c r="A27" s="42" t="s">
        <v>78</v>
      </c>
      <c r="B27" s="3">
        <f>'SEKTÖR (U S D)'!B27*1.6467</f>
        <v>2142054.393231687</v>
      </c>
      <c r="C27" s="3">
        <f>'SEKTÖR (U S D)'!C27*1.8049</f>
        <v>2346613.801469995</v>
      </c>
      <c r="D27" s="33">
        <f t="shared" si="0"/>
        <v>9.549683186601632</v>
      </c>
      <c r="E27" s="33">
        <f t="shared" si="1"/>
        <v>11.98390050277033</v>
      </c>
      <c r="F27" s="3">
        <f>'SEKTÖR (U S D)'!F27*1.578</f>
        <v>14576757.173334</v>
      </c>
      <c r="G27" s="3">
        <f>'SEKTÖR (U S D)'!G27*1.7957</f>
        <v>17933063.593742102</v>
      </c>
      <c r="H27" s="33">
        <f t="shared" si="2"/>
        <v>23.025055439271245</v>
      </c>
      <c r="I27" s="33">
        <f t="shared" si="3"/>
        <v>11.718444931531796</v>
      </c>
      <c r="J27" s="3">
        <f>'SEKTÖR (U S D)'!J27*1.5349</f>
        <v>22675533.942885395</v>
      </c>
      <c r="K27" s="3">
        <f>'SEKTÖR (U S D)'!K27*1.7948</f>
        <v>29640619.910084397</v>
      </c>
      <c r="L27" s="33">
        <f t="shared" si="4"/>
        <v>30.716304122066084</v>
      </c>
      <c r="M27" s="43">
        <f t="shared" si="5"/>
        <v>11.574593076770052</v>
      </c>
    </row>
    <row r="28" spans="1:13" ht="14.25">
      <c r="A28" s="44" t="s">
        <v>14</v>
      </c>
      <c r="B28" s="4">
        <f>'SEKTÖR (U S D)'!B28*1.6467</f>
        <v>2142054.393231687</v>
      </c>
      <c r="C28" s="4">
        <f>'SEKTÖR (U S D)'!C28*1.8049</f>
        <v>2346613.801469995</v>
      </c>
      <c r="D28" s="34">
        <f t="shared" si="0"/>
        <v>9.549683186601632</v>
      </c>
      <c r="E28" s="34">
        <f t="shared" si="1"/>
        <v>11.98390050277033</v>
      </c>
      <c r="F28" s="4">
        <f>'SEKTÖR (U S D)'!F28*1.578</f>
        <v>14576757.173334</v>
      </c>
      <c r="G28" s="4">
        <f>'SEKTÖR (U S D)'!G28*1.7957</f>
        <v>17933063.593742102</v>
      </c>
      <c r="H28" s="34">
        <f t="shared" si="2"/>
        <v>23.025055439271245</v>
      </c>
      <c r="I28" s="34">
        <f t="shared" si="3"/>
        <v>11.718444931531796</v>
      </c>
      <c r="J28" s="4">
        <f>'SEKTÖR (U S D)'!J28*1.5349</f>
        <v>22675533.942885395</v>
      </c>
      <c r="K28" s="4">
        <f>'SEKTÖR (U S D)'!K28*1.7948</f>
        <v>29640619.910084397</v>
      </c>
      <c r="L28" s="34">
        <f t="shared" si="4"/>
        <v>30.716304122066084</v>
      </c>
      <c r="M28" s="45">
        <f t="shared" si="5"/>
        <v>11.574593076770052</v>
      </c>
    </row>
    <row r="29" spans="1:13" s="64" customFormat="1" ht="15.75">
      <c r="A29" s="42" t="s">
        <v>79</v>
      </c>
      <c r="B29" s="3">
        <f>'SEKTÖR (U S D)'!B29*1.6467</f>
        <v>12439836.461670686</v>
      </c>
      <c r="C29" s="3">
        <f>'SEKTÖR (U S D)'!C29*1.8049</f>
        <v>12333645.975230737</v>
      </c>
      <c r="D29" s="33">
        <f t="shared" si="0"/>
        <v>-0.853632495629186</v>
      </c>
      <c r="E29" s="33">
        <f t="shared" si="1"/>
        <v>62.986583523445105</v>
      </c>
      <c r="F29" s="3">
        <f>'SEKTÖR (U S D)'!F29*1.578</f>
        <v>78230763.37672801</v>
      </c>
      <c r="G29" s="3">
        <f>'SEKTÖR (U S D)'!G29*1.7957</f>
        <v>90331138.54334071</v>
      </c>
      <c r="H29" s="33">
        <f t="shared" si="2"/>
        <v>15.467540701785232</v>
      </c>
      <c r="I29" s="33">
        <f t="shared" si="3"/>
        <v>59.02730825044831</v>
      </c>
      <c r="J29" s="3">
        <f>'SEKTÖR (U S D)'!J29*1.5349</f>
        <v>123838548.3542422</v>
      </c>
      <c r="K29" s="3">
        <f>'SEKTÖR (U S D)'!K29*1.7948</f>
        <v>153208542.10419798</v>
      </c>
      <c r="L29" s="33">
        <f t="shared" si="4"/>
        <v>23.716358226311264</v>
      </c>
      <c r="M29" s="43">
        <f t="shared" si="5"/>
        <v>59.8275790493153</v>
      </c>
    </row>
    <row r="30" spans="1:13" ht="14.25">
      <c r="A30" s="44" t="s">
        <v>15</v>
      </c>
      <c r="B30" s="4">
        <f>'SEKTÖR (U S D)'!B30*1.6467</f>
        <v>2645719.416178806</v>
      </c>
      <c r="C30" s="4">
        <f>'SEKTÖR (U S D)'!C30*1.8049</f>
        <v>2551929.513158703</v>
      </c>
      <c r="D30" s="34">
        <f t="shared" si="0"/>
        <v>-3.5449678619195035</v>
      </c>
      <c r="E30" s="34">
        <f t="shared" si="1"/>
        <v>13.032425427916355</v>
      </c>
      <c r="F30" s="4">
        <f>'SEKTÖR (U S D)'!F30*1.578</f>
        <v>15400911.368154002</v>
      </c>
      <c r="G30" s="4">
        <f>'SEKTÖR (U S D)'!G30*1.7957</f>
        <v>16779474.124465004</v>
      </c>
      <c r="H30" s="34">
        <f t="shared" si="2"/>
        <v>8.951176481422994</v>
      </c>
      <c r="I30" s="34">
        <f t="shared" si="3"/>
        <v>10.964626455471967</v>
      </c>
      <c r="J30" s="4">
        <f>'SEKTÖR (U S D)'!J30*1.5349</f>
        <v>24656005.778318096</v>
      </c>
      <c r="K30" s="4">
        <f>'SEKTÖR (U S D)'!K30*1.7948</f>
        <v>28246963.500109203</v>
      </c>
      <c r="L30" s="34">
        <f t="shared" si="4"/>
        <v>14.564231344190024</v>
      </c>
      <c r="M30" s="45">
        <f t="shared" si="5"/>
        <v>11.030373492860237</v>
      </c>
    </row>
    <row r="31" spans="1:13" ht="14.25">
      <c r="A31" s="44" t="s">
        <v>120</v>
      </c>
      <c r="B31" s="4">
        <f>'SEKTÖR (U S D)'!B31*1.6467</f>
        <v>3106257.0175030683</v>
      </c>
      <c r="C31" s="4">
        <f>'SEKTÖR (U S D)'!C31*1.8049</f>
        <v>2644352.231840734</v>
      </c>
      <c r="D31" s="34">
        <f t="shared" si="0"/>
        <v>-14.870140592346464</v>
      </c>
      <c r="E31" s="34">
        <f t="shared" si="1"/>
        <v>13.504418162377885</v>
      </c>
      <c r="F31" s="4">
        <f>'SEKTÖR (U S D)'!F31*1.578</f>
        <v>19082881.196268003</v>
      </c>
      <c r="G31" s="4">
        <f>'SEKTÖR (U S D)'!G31*1.7957</f>
        <v>20628557.701164305</v>
      </c>
      <c r="H31" s="34">
        <f t="shared" si="2"/>
        <v>8.09980677969418</v>
      </c>
      <c r="I31" s="34">
        <f t="shared" si="3"/>
        <v>13.479828261043775</v>
      </c>
      <c r="J31" s="4">
        <f>'SEKTÖR (U S D)'!J31*1.5349</f>
        <v>29500104.8174184</v>
      </c>
      <c r="K31" s="4">
        <f>'SEKTÖR (U S D)'!K31*1.7948</f>
        <v>35026841.904894</v>
      </c>
      <c r="L31" s="34">
        <f t="shared" si="4"/>
        <v>18.734635424794586</v>
      </c>
      <c r="M31" s="45">
        <f t="shared" si="5"/>
        <v>13.677900227571552</v>
      </c>
    </row>
    <row r="32" spans="1:13" ht="14.25">
      <c r="A32" s="44" t="s">
        <v>121</v>
      </c>
      <c r="B32" s="4">
        <f>'SEKTÖR (U S D)'!B32*1.6467</f>
        <v>384277.51094518503</v>
      </c>
      <c r="C32" s="4">
        <f>'SEKTÖR (U S D)'!C32*1.8049</f>
        <v>155321.367220193</v>
      </c>
      <c r="D32" s="34">
        <f t="shared" si="0"/>
        <v>-59.58093752659164</v>
      </c>
      <c r="E32" s="34">
        <f t="shared" si="1"/>
        <v>0.7932092658600373</v>
      </c>
      <c r="F32" s="4">
        <f>'SEKTÖR (U S D)'!F32*1.578</f>
        <v>1561620.8049960001</v>
      </c>
      <c r="G32" s="4">
        <f>'SEKTÖR (U S D)'!G32*1.7957</f>
        <v>942628.3365768001</v>
      </c>
      <c r="H32" s="34">
        <f t="shared" si="2"/>
        <v>-39.637821578637684</v>
      </c>
      <c r="I32" s="34">
        <f t="shared" si="3"/>
        <v>0.615964929546745</v>
      </c>
      <c r="J32" s="4">
        <f>'SEKTÖR (U S D)'!J32*1.5349</f>
        <v>1984985.7430278999</v>
      </c>
      <c r="K32" s="4">
        <f>'SEKTÖR (U S D)'!K32*1.7948</f>
        <v>1538132.9747839996</v>
      </c>
      <c r="L32" s="34">
        <f t="shared" si="4"/>
        <v>-22.511636157258767</v>
      </c>
      <c r="M32" s="45">
        <f t="shared" si="5"/>
        <v>0.6006373461517768</v>
      </c>
    </row>
    <row r="33" spans="1:13" ht="14.25">
      <c r="A33" s="44" t="s">
        <v>32</v>
      </c>
      <c r="B33" s="4">
        <f>'SEKTÖR (U S D)'!B33*1.6467</f>
        <v>1430641.583822451</v>
      </c>
      <c r="C33" s="4">
        <f>'SEKTÖR (U S D)'!C33*1.8049</f>
        <v>1571943.514540393</v>
      </c>
      <c r="D33" s="34">
        <f t="shared" si="0"/>
        <v>9.876822560994288</v>
      </c>
      <c r="E33" s="34">
        <f t="shared" si="1"/>
        <v>8.027743918673977</v>
      </c>
      <c r="F33" s="4">
        <f>'SEKTÖR (U S D)'!F33*1.578</f>
        <v>9355963.508568</v>
      </c>
      <c r="G33" s="4">
        <f>'SEKTÖR (U S D)'!G33*1.7957</f>
        <v>12295841.135118801</v>
      </c>
      <c r="H33" s="34">
        <f t="shared" si="2"/>
        <v>31.42249992594051</v>
      </c>
      <c r="I33" s="34">
        <f t="shared" si="3"/>
        <v>8.03477534530318</v>
      </c>
      <c r="J33" s="4">
        <f>'SEKTÖR (U S D)'!J33*1.5349</f>
        <v>15641029.165339196</v>
      </c>
      <c r="K33" s="4">
        <f>'SEKTÖR (U S D)'!K33*1.7948</f>
        <v>21722396.922699198</v>
      </c>
      <c r="L33" s="34">
        <f t="shared" si="4"/>
        <v>38.88086706491426</v>
      </c>
      <c r="M33" s="45">
        <f t="shared" si="5"/>
        <v>8.482545432418027</v>
      </c>
    </row>
    <row r="34" spans="1:13" ht="14.25">
      <c r="A34" s="44" t="s">
        <v>31</v>
      </c>
      <c r="B34" s="4">
        <f>'SEKTÖR (U S D)'!B34*1.6467</f>
        <v>696179.344540944</v>
      </c>
      <c r="C34" s="4">
        <f>'SEKTÖR (U S D)'!C34*1.8049</f>
        <v>786382.328783817</v>
      </c>
      <c r="D34" s="34">
        <f t="shared" si="0"/>
        <v>12.956860175498639</v>
      </c>
      <c r="E34" s="34">
        <f t="shared" si="1"/>
        <v>4.015968703234693</v>
      </c>
      <c r="F34" s="4">
        <f>'SEKTÖR (U S D)'!F34*1.578</f>
        <v>4390706.372994</v>
      </c>
      <c r="G34" s="4">
        <f>'SEKTÖR (U S D)'!G34*1.7957</f>
        <v>5587630.455497401</v>
      </c>
      <c r="H34" s="34">
        <f t="shared" si="2"/>
        <v>27.26039914363994</v>
      </c>
      <c r="I34" s="34">
        <f t="shared" si="3"/>
        <v>3.651263458037669</v>
      </c>
      <c r="J34" s="4">
        <f>'SEKTÖR (U S D)'!J34*1.5349</f>
        <v>7152934.705328799</v>
      </c>
      <c r="K34" s="4">
        <f>'SEKTÖR (U S D)'!K34*1.7948</f>
        <v>9384214.1682128</v>
      </c>
      <c r="L34" s="34">
        <f t="shared" si="4"/>
        <v>31.193902290506582</v>
      </c>
      <c r="M34" s="45">
        <f t="shared" si="5"/>
        <v>3.6645137878971585</v>
      </c>
    </row>
    <row r="35" spans="1:13" ht="14.25">
      <c r="A35" s="44" t="s">
        <v>16</v>
      </c>
      <c r="B35" s="4">
        <f>'SEKTÖR (U S D)'!B35*1.6467</f>
        <v>860217.551101062</v>
      </c>
      <c r="C35" s="4">
        <f>'SEKTÖR (U S D)'!C35*1.8049</f>
        <v>931968.225426444</v>
      </c>
      <c r="D35" s="34">
        <f t="shared" si="0"/>
        <v>8.340991675134097</v>
      </c>
      <c r="E35" s="34">
        <f t="shared" si="1"/>
        <v>4.75945998368268</v>
      </c>
      <c r="F35" s="4">
        <f>'SEKTÖR (U S D)'!F35*1.578</f>
        <v>5779733.718342001</v>
      </c>
      <c r="G35" s="4">
        <f>'SEKTÖR (U S D)'!G35*1.7957</f>
        <v>6681573.7452733</v>
      </c>
      <c r="H35" s="34">
        <f t="shared" si="2"/>
        <v>15.60348747675534</v>
      </c>
      <c r="I35" s="34">
        <f t="shared" si="3"/>
        <v>4.366105856964477</v>
      </c>
      <c r="J35" s="4">
        <f>'SEKTÖR (U S D)'!J35*1.5349</f>
        <v>9130890.515797598</v>
      </c>
      <c r="K35" s="4">
        <f>'SEKTÖR (U S D)'!K35*1.7948</f>
        <v>11381676.912404398</v>
      </c>
      <c r="L35" s="34">
        <f t="shared" si="4"/>
        <v>24.65023967500928</v>
      </c>
      <c r="M35" s="45">
        <f t="shared" si="5"/>
        <v>4.4445183397641825</v>
      </c>
    </row>
    <row r="36" spans="1:13" ht="14.25">
      <c r="A36" s="44" t="s">
        <v>142</v>
      </c>
      <c r="B36" s="4">
        <f>'SEKTÖR (U S D)'!B36*1.6467</f>
        <v>2037634.959381153</v>
      </c>
      <c r="C36" s="4">
        <f>'SEKTÖR (U S D)'!C36*1.8049</f>
        <v>2274207.15709594</v>
      </c>
      <c r="D36" s="34">
        <f t="shared" si="0"/>
        <v>11.610136380200098</v>
      </c>
      <c r="E36" s="34">
        <f t="shared" si="1"/>
        <v>11.614127674631934</v>
      </c>
      <c r="F36" s="4">
        <f>'SEKTÖR (U S D)'!F36*1.578</f>
        <v>14144505.235464001</v>
      </c>
      <c r="G36" s="4">
        <f>'SEKTÖR (U S D)'!G36*1.7957</f>
        <v>16758586.1631723</v>
      </c>
      <c r="H36" s="34">
        <f t="shared" si="2"/>
        <v>18.481246845977406</v>
      </c>
      <c r="I36" s="34">
        <f t="shared" si="3"/>
        <v>10.950977118711352</v>
      </c>
      <c r="J36" s="4">
        <f>'SEKTÖR (U S D)'!J36*1.5349</f>
        <v>22094885.721025597</v>
      </c>
      <c r="K36" s="4">
        <f>'SEKTÖR (U S D)'!K36*1.7948</f>
        <v>28114621.7862972</v>
      </c>
      <c r="L36" s="34">
        <f t="shared" si="4"/>
        <v>27.244929624339225</v>
      </c>
      <c r="M36" s="45">
        <f t="shared" si="5"/>
        <v>10.97869436168474</v>
      </c>
    </row>
    <row r="37" spans="1:13" ht="14.25">
      <c r="A37" s="44" t="s">
        <v>153</v>
      </c>
      <c r="B37" s="4">
        <f>'SEKTÖR (U S D)'!B37*1.6467</f>
        <v>456851.33405891096</v>
      </c>
      <c r="C37" s="4">
        <f>'SEKTÖR (U S D)'!C37*1.8049</f>
        <v>466507.317991574</v>
      </c>
      <c r="D37" s="34">
        <f t="shared" si="0"/>
        <v>2.113594338638378</v>
      </c>
      <c r="E37" s="34">
        <f t="shared" si="1"/>
        <v>2.3824019440792275</v>
      </c>
      <c r="F37" s="4">
        <f>'SEKTÖR (U S D)'!F37*1.578</f>
        <v>2914084.2713160003</v>
      </c>
      <c r="G37" s="4">
        <f>'SEKTÖR (U S D)'!G37*1.7957</f>
        <v>3302437.3494632007</v>
      </c>
      <c r="H37" s="34">
        <f t="shared" si="2"/>
        <v>13.326762097096806</v>
      </c>
      <c r="I37" s="34">
        <f t="shared" si="3"/>
        <v>2.157993251806838</v>
      </c>
      <c r="J37" s="4">
        <f>'SEKTÖR (U S D)'!J37*1.5349</f>
        <v>4871133.4154533995</v>
      </c>
      <c r="K37" s="4">
        <f>'SEKTÖR (U S D)'!K37*1.7948</f>
        <v>5660139.1766583985</v>
      </c>
      <c r="L37" s="34">
        <f t="shared" si="4"/>
        <v>16.197580602122745</v>
      </c>
      <c r="M37" s="45">
        <f t="shared" si="5"/>
        <v>2.2102711726827278</v>
      </c>
    </row>
    <row r="38" spans="1:13" ht="14.25">
      <c r="A38" s="44" t="s">
        <v>152</v>
      </c>
      <c r="B38" s="4">
        <f>'SEKTÖR (U S D)'!B38*1.6467</f>
        <v>187306.229336457</v>
      </c>
      <c r="C38" s="4">
        <f>'SEKTÖR (U S D)'!C38*1.8049</f>
        <v>244604.686827637</v>
      </c>
      <c r="D38" s="34">
        <f t="shared" si="0"/>
        <v>30.59079118412828</v>
      </c>
      <c r="E38" s="34">
        <f t="shared" si="1"/>
        <v>1.2491694319778675</v>
      </c>
      <c r="F38" s="4">
        <f>'SEKTÖR (U S D)'!F38*1.578</f>
        <v>1280220.406074</v>
      </c>
      <c r="G38" s="4">
        <f>'SEKTÖR (U S D)'!G38*1.7957</f>
        <v>2062181.1329888</v>
      </c>
      <c r="H38" s="34">
        <f t="shared" si="2"/>
        <v>61.08016425959083</v>
      </c>
      <c r="I38" s="34">
        <f t="shared" si="3"/>
        <v>1.347541981293474</v>
      </c>
      <c r="J38" s="4">
        <f>'SEKTÖR (U S D)'!J38*1.5349</f>
        <v>2105297.2310452997</v>
      </c>
      <c r="K38" s="4">
        <f>'SEKTÖR (U S D)'!K38*1.7948</f>
        <v>3233149.2847528006</v>
      </c>
      <c r="L38" s="34">
        <f t="shared" si="4"/>
        <v>53.57210550015837</v>
      </c>
      <c r="M38" s="45">
        <f t="shared" si="5"/>
        <v>1.2625372694965764</v>
      </c>
    </row>
    <row r="39" spans="1:13" ht="14.25">
      <c r="A39" s="44" t="s">
        <v>159</v>
      </c>
      <c r="B39" s="4">
        <f>'SEKTÖR (U S D)'!B39*1.6467</f>
        <v>120122.35487392801</v>
      </c>
      <c r="C39" s="4">
        <f>'SEKTÖR (U S D)'!C39*1.8049</f>
        <v>143282.489182699</v>
      </c>
      <c r="D39" s="34">
        <f t="shared" si="0"/>
        <v>19.28045311222732</v>
      </c>
      <c r="E39" s="34">
        <f t="shared" si="1"/>
        <v>0.7317280300146085</v>
      </c>
      <c r="F39" s="4">
        <f>'SEKTÖR (U S D)'!F39*1.578</f>
        <v>694108.696332</v>
      </c>
      <c r="G39" s="4">
        <f>'SEKTÖR (U S D)'!G39*1.7957</f>
        <v>1287150.3240063</v>
      </c>
      <c r="H39" s="34">
        <f t="shared" si="2"/>
        <v>85.43930234676695</v>
      </c>
      <c r="I39" s="34">
        <f t="shared" si="3"/>
        <v>0.8410944461120753</v>
      </c>
      <c r="J39" s="4">
        <f>'SEKTÖR (U S D)'!J39*1.5349</f>
        <v>1129663.9797157</v>
      </c>
      <c r="K39" s="4">
        <f>'SEKTÖR (U S D)'!K39*1.7948</f>
        <v>2083358.6577047997</v>
      </c>
      <c r="L39" s="34">
        <f t="shared" si="4"/>
        <v>84.42286335704125</v>
      </c>
      <c r="M39" s="45">
        <f t="shared" si="5"/>
        <v>0.8135467061434433</v>
      </c>
    </row>
    <row r="40" spans="1:13" ht="14.25">
      <c r="A40" s="81" t="s">
        <v>160</v>
      </c>
      <c r="B40" s="4">
        <f>'SEKTÖR (U S D)'!B40*1.6467</f>
        <v>506348.222387931</v>
      </c>
      <c r="C40" s="4">
        <f>'SEKTÖR (U S D)'!C40*1.8049</f>
        <v>551762.046056401</v>
      </c>
      <c r="D40" s="34">
        <f t="shared" si="0"/>
        <v>8.96889169558037</v>
      </c>
      <c r="E40" s="34">
        <f t="shared" si="1"/>
        <v>2.8177885329928403</v>
      </c>
      <c r="F40" s="4">
        <f>'SEKTÖR (U S D)'!F40*1.578</f>
        <v>3548415.1890060003</v>
      </c>
      <c r="G40" s="4">
        <f>'SEKTÖR (U S D)'!G40*1.7957</f>
        <v>3915266.2783834</v>
      </c>
      <c r="H40" s="34">
        <f t="shared" si="2"/>
        <v>10.338448852152606</v>
      </c>
      <c r="I40" s="34">
        <f t="shared" si="3"/>
        <v>2.5584492039346705</v>
      </c>
      <c r="J40" s="4">
        <f>'SEKTÖR (U S D)'!J40*1.5349</f>
        <v>5466767.0333173005</v>
      </c>
      <c r="K40" s="4">
        <f>'SEKTÖR (U S D)'!K40*1.7948</f>
        <v>6683650.2386808</v>
      </c>
      <c r="L40" s="34">
        <f t="shared" si="4"/>
        <v>22.2596499530195</v>
      </c>
      <c r="M40" s="45">
        <f t="shared" si="5"/>
        <v>2.609949859849845</v>
      </c>
    </row>
    <row r="41" spans="1:13" ht="15" thickBot="1">
      <c r="A41" s="44" t="s">
        <v>80</v>
      </c>
      <c r="B41" s="4">
        <f>'SEKTÖR (U S D)'!B41*1.6467</f>
        <v>8280.937540788</v>
      </c>
      <c r="C41" s="4">
        <f>'SEKTÖR (U S D)'!C41*1.8049</f>
        <v>11385.097106201</v>
      </c>
      <c r="D41" s="34">
        <f t="shared" si="0"/>
        <v>37.48560534508769</v>
      </c>
      <c r="E41" s="34">
        <f t="shared" si="1"/>
        <v>0.05814244800299993</v>
      </c>
      <c r="F41" s="4">
        <f>'SEKTÖR (U S D)'!F41*1.578</f>
        <v>77612.609214</v>
      </c>
      <c r="G41" s="4">
        <f>'SEKTÖR (U S D)'!G41*1.7957</f>
        <v>89811.7936397</v>
      </c>
      <c r="H41" s="34">
        <f t="shared" si="2"/>
        <v>15.718044463707425</v>
      </c>
      <c r="I41" s="34">
        <f t="shared" si="3"/>
        <v>0.05868793987526957</v>
      </c>
      <c r="J41" s="4">
        <f>'SEKTÖR (U S D)'!J41*1.5349</f>
        <v>104850.25459449999</v>
      </c>
      <c r="K41" s="4">
        <f>'SEKTÖR (U S D)'!K41*1.7948</f>
        <v>133396.57520559998</v>
      </c>
      <c r="L41" s="34">
        <f t="shared" si="4"/>
        <v>27.225799995909032</v>
      </c>
      <c r="M41" s="45">
        <f t="shared" si="5"/>
        <v>0.052091052094165764</v>
      </c>
    </row>
    <row r="42" spans="1:13" ht="18" thickBot="1" thickTop="1">
      <c r="A42" s="51" t="s">
        <v>17</v>
      </c>
      <c r="B42" s="58">
        <f>'SEKTÖR (U S D)'!B42*1.6467</f>
        <v>581973.142554705</v>
      </c>
      <c r="C42" s="58">
        <f>'SEKTÖR (U S D)'!C42*1.8049</f>
        <v>686294.172999021</v>
      </c>
      <c r="D42" s="59">
        <f t="shared" si="0"/>
        <v>17.925402877936055</v>
      </c>
      <c r="E42" s="59">
        <f t="shared" si="1"/>
        <v>3.5048294183300355</v>
      </c>
      <c r="F42" s="58">
        <f>'SEKTÖR (U S D)'!F42*1.578</f>
        <v>3456708.6475440003</v>
      </c>
      <c r="G42" s="58">
        <f>'SEKTÖR (U S D)'!G42*1.7957</f>
        <v>4143466.6536324006</v>
      </c>
      <c r="H42" s="59">
        <f t="shared" si="2"/>
        <v>19.867396304179223</v>
      </c>
      <c r="I42" s="59">
        <f t="shared" si="3"/>
        <v>2.70756781474713</v>
      </c>
      <c r="J42" s="58">
        <f>'SEKTÖR (U S D)'!J42*1.5349</f>
        <v>5778876.518697101</v>
      </c>
      <c r="K42" s="58">
        <f>'SEKTÖR (U S D)'!K42*1.7948</f>
        <v>7143112.8232884</v>
      </c>
      <c r="L42" s="59">
        <f t="shared" si="4"/>
        <v>23.607292873924884</v>
      </c>
      <c r="M42" s="59">
        <f t="shared" si="5"/>
        <v>2.7893689295915225</v>
      </c>
    </row>
    <row r="43" spans="1:13" ht="14.25">
      <c r="A43" s="44" t="s">
        <v>83</v>
      </c>
      <c r="B43" s="4">
        <f>'SEKTÖR (U S D)'!B43*1.6467</f>
        <v>581973.142554705</v>
      </c>
      <c r="C43" s="4">
        <f>'SEKTÖR (U S D)'!C43*1.8049</f>
        <v>686294.172999021</v>
      </c>
      <c r="D43" s="34">
        <f t="shared" si="0"/>
        <v>17.925402877936055</v>
      </c>
      <c r="E43" s="34">
        <f t="shared" si="1"/>
        <v>3.5048294183300355</v>
      </c>
      <c r="F43" s="4">
        <f>'SEKTÖR (U S D)'!F43*1.578</f>
        <v>3456708.6475440003</v>
      </c>
      <c r="G43" s="4">
        <f>'SEKTÖR (U S D)'!G43*1.7957</f>
        <v>4143466.6536324006</v>
      </c>
      <c r="H43" s="34">
        <f t="shared" si="2"/>
        <v>19.867396304179223</v>
      </c>
      <c r="I43" s="34">
        <f t="shared" si="3"/>
        <v>2.70756781474713</v>
      </c>
      <c r="J43" s="4">
        <f>'SEKTÖR (U S D)'!J43*1.5349</f>
        <v>5778876.518697101</v>
      </c>
      <c r="K43" s="4">
        <f>'SEKTÖR (U S D)'!K43*1.7948</f>
        <v>7143112.8232884</v>
      </c>
      <c r="L43" s="34">
        <f t="shared" si="4"/>
        <v>23.607292873924884</v>
      </c>
      <c r="M43" s="45">
        <f t="shared" si="5"/>
        <v>2.7893689295915225</v>
      </c>
    </row>
    <row r="44" spans="1:13" ht="14.25">
      <c r="A44" s="111" t="s">
        <v>124</v>
      </c>
      <c r="B44" s="121">
        <f>'SEKTÖR (U S D)'!B44*1.6467</f>
        <v>0</v>
      </c>
      <c r="C44" s="121">
        <f>'SEKTÖR (U S D)'!C44*1.8049</f>
        <v>0</v>
      </c>
      <c r="D44" s="122"/>
      <c r="E44" s="123"/>
      <c r="F44" s="4">
        <f>'SEKTÖR (U S D)'!F44*1.578</f>
        <v>635788.3143059782</v>
      </c>
      <c r="G44" s="4">
        <f>'SEKTÖR (U S D)'!G44*1.7957</f>
        <v>9767267.077186279</v>
      </c>
      <c r="H44" s="34">
        <f t="shared" si="2"/>
        <v>1436.245139681146</v>
      </c>
      <c r="I44" s="34">
        <f t="shared" si="3"/>
        <v>6.382466708895838</v>
      </c>
      <c r="J44" s="113">
        <f>'SEKTÖR (U S D)'!J44*1.5349</f>
        <v>829876.338462606</v>
      </c>
      <c r="K44" s="113">
        <f>'SEKTÖR (U S D)'!K44*1.7948</f>
        <v>12122014.70027244</v>
      </c>
      <c r="L44" s="114">
        <f t="shared" si="4"/>
        <v>1360.7013284327609</v>
      </c>
      <c r="M44" s="115">
        <f t="shared" si="5"/>
        <v>4.733618522551295</v>
      </c>
    </row>
    <row r="45" spans="1:13" s="39" customFormat="1" ht="18.75" thickBot="1">
      <c r="A45" s="46" t="s">
        <v>18</v>
      </c>
      <c r="B45" s="47">
        <f>'SEKTÖR (U S D)'!B45*1.6467</f>
        <v>18904034.889864862</v>
      </c>
      <c r="C45" s="47">
        <f>'SEKTÖR (U S D)'!C45*1.8049</f>
        <v>19581385.884566765</v>
      </c>
      <c r="D45" s="48">
        <f>(C45-B45)/B45*100</f>
        <v>3.5831027537145297</v>
      </c>
      <c r="E45" s="49">
        <f>C45/C$45*100</f>
        <v>100</v>
      </c>
      <c r="F45" s="47">
        <f>'SEKTÖR (U S D)'!F45*1.578</f>
        <v>122212766.875812</v>
      </c>
      <c r="G45" s="47">
        <f>'SEKTÖR (U S D)'!G45*1.7957</f>
        <v>153032793.16087508</v>
      </c>
      <c r="H45" s="48">
        <f t="shared" si="2"/>
        <v>25.2183360813533</v>
      </c>
      <c r="I45" s="49">
        <f t="shared" si="3"/>
        <v>100</v>
      </c>
      <c r="J45" s="47">
        <f>'SEKTÖR (U S D)'!J45*1.5349</f>
        <v>195007629.72243148</v>
      </c>
      <c r="K45" s="47">
        <f>'SEKTÖR (U S D)'!K45*1.7948</f>
        <v>256083472.77082643</v>
      </c>
      <c r="L45" s="48">
        <f t="shared" si="4"/>
        <v>31.319719713186934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106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3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117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172</v>
      </c>
      <c r="C6" s="171"/>
      <c r="D6" s="169" t="s">
        <v>166</v>
      </c>
      <c r="E6" s="170"/>
      <c r="F6" s="169" t="s">
        <v>154</v>
      </c>
      <c r="G6" s="171"/>
    </row>
    <row r="7" spans="1:7" ht="31.5" thickBot="1" thickTop="1">
      <c r="A7" s="41" t="s">
        <v>1</v>
      </c>
      <c r="B7" s="31" t="s">
        <v>107</v>
      </c>
      <c r="C7" s="32" t="s">
        <v>118</v>
      </c>
      <c r="D7" s="31" t="s">
        <v>107</v>
      </c>
      <c r="E7" s="32" t="s">
        <v>118</v>
      </c>
      <c r="F7" s="31" t="s">
        <v>107</v>
      </c>
      <c r="G7" s="32" t="s">
        <v>118</v>
      </c>
    </row>
    <row r="8" spans="1:7" ht="18" thickBot="1" thickTop="1">
      <c r="A8" s="57" t="s">
        <v>2</v>
      </c>
      <c r="B8" s="59">
        <f>'SEKTÖR (U S D)'!D8</f>
        <v>4.626599559254891</v>
      </c>
      <c r="C8" s="59">
        <f>'SEKTÖR (TL)'!D8</f>
        <v>14.678174254265604</v>
      </c>
      <c r="D8" s="59">
        <f>'SEKTÖR (U S D)'!H8</f>
        <v>10.746039484929444</v>
      </c>
      <c r="E8" s="59">
        <f>'SEKTÖR (TL)'!H8</f>
        <v>26.024501332755275</v>
      </c>
      <c r="F8" s="59">
        <f>'SEKTÖR (U S D)'!L8</f>
        <v>13.117206985712315</v>
      </c>
      <c r="G8" s="59">
        <f>'SEKTÖR (TL)'!L8</f>
        <v>32.271003386511495</v>
      </c>
    </row>
    <row r="9" spans="1:7" s="64" customFormat="1" ht="15.75">
      <c r="A9" s="60" t="s">
        <v>74</v>
      </c>
      <c r="B9" s="62">
        <f>'SEKTÖR (U S D)'!D9</f>
        <v>2.135523966032459</v>
      </c>
      <c r="C9" s="62">
        <f>'SEKTÖR (TL)'!D9</f>
        <v>11.947778712753978</v>
      </c>
      <c r="D9" s="62">
        <f>'SEKTÖR (U S D)'!H9</f>
        <v>9.00398536393425</v>
      </c>
      <c r="E9" s="62">
        <f>'SEKTÖR (TL)'!H9</f>
        <v>24.042114396715277</v>
      </c>
      <c r="F9" s="62">
        <f>'SEKTÖR (U S D)'!L9</f>
        <v>11.591672923194338</v>
      </c>
      <c r="G9" s="62">
        <f>'SEKTÖR (TL)'!L9</f>
        <v>30.487155230014455</v>
      </c>
    </row>
    <row r="10" spans="1:7" ht="14.25">
      <c r="A10" s="44" t="s">
        <v>3</v>
      </c>
      <c r="B10" s="34">
        <f>'SEKTÖR (U S D)'!D10</f>
        <v>-0.2595814573860527</v>
      </c>
      <c r="C10" s="34">
        <f>'SEKTÖR (TL)'!D10</f>
        <v>9.322573284486488</v>
      </c>
      <c r="D10" s="34">
        <f>'SEKTÖR (U S D)'!H10</f>
        <v>13.082279077729842</v>
      </c>
      <c r="E10" s="34">
        <f>'SEKTÖR (TL)'!H10</f>
        <v>28.683047236932502</v>
      </c>
      <c r="F10" s="34">
        <f>'SEKTÖR (U S D)'!L10</f>
        <v>22.717328217490383</v>
      </c>
      <c r="G10" s="34">
        <f>'SEKTÖR (TL)'!L10</f>
        <v>43.49668426917175</v>
      </c>
    </row>
    <row r="11" spans="1:7" ht="14.25">
      <c r="A11" s="44" t="s">
        <v>4</v>
      </c>
      <c r="B11" s="34">
        <f>'SEKTÖR (U S D)'!D11</f>
        <v>-7.489047116796309</v>
      </c>
      <c r="C11" s="34">
        <f>'SEKTÖR (TL)'!D11</f>
        <v>1.3985661376658358</v>
      </c>
      <c r="D11" s="34">
        <f>'SEKTÖR (U S D)'!H11</f>
        <v>-8.432173533228664</v>
      </c>
      <c r="E11" s="34">
        <f>'SEKTÖR (TL)'!H11</f>
        <v>4.200472741686494</v>
      </c>
      <c r="F11" s="34">
        <f>'SEKTÖR (U S D)'!L11</f>
        <v>-3.085203172455492</v>
      </c>
      <c r="G11" s="34">
        <f>'SEKTÖR (TL)'!L11</f>
        <v>13.325087853330444</v>
      </c>
    </row>
    <row r="12" spans="1:7" ht="14.25">
      <c r="A12" s="44" t="s">
        <v>5</v>
      </c>
      <c r="B12" s="34">
        <f>'SEKTÖR (U S D)'!D12</f>
        <v>25.13624567125755</v>
      </c>
      <c r="C12" s="34">
        <f>'SEKTÖR (TL)'!D12</f>
        <v>37.15820113685112</v>
      </c>
      <c r="D12" s="34">
        <f>'SEKTÖR (U S D)'!H12</f>
        <v>11.446399767676638</v>
      </c>
      <c r="E12" s="34">
        <f>'SEKTÖR (TL)'!H12</f>
        <v>26.82148292954178</v>
      </c>
      <c r="F12" s="34">
        <f>'SEKTÖR (U S D)'!L12</f>
        <v>11.320329237080912</v>
      </c>
      <c r="G12" s="34">
        <f>'SEKTÖR (TL)'!L12</f>
        <v>30.169865733736927</v>
      </c>
    </row>
    <row r="13" spans="1:7" ht="14.25">
      <c r="A13" s="44" t="s">
        <v>6</v>
      </c>
      <c r="B13" s="34">
        <f>'SEKTÖR (U S D)'!D13</f>
        <v>-9.973527739217403</v>
      </c>
      <c r="C13" s="34">
        <f>'SEKTÖR (TL)'!D13</f>
        <v>-1.3246008480679528</v>
      </c>
      <c r="D13" s="34">
        <f>'SEKTÖR (U S D)'!H13</f>
        <v>-0.4185526332380213</v>
      </c>
      <c r="E13" s="34">
        <f>'SEKTÖR (TL)'!H13</f>
        <v>13.319648312100426</v>
      </c>
      <c r="F13" s="34">
        <f>'SEKTÖR (U S D)'!L13</f>
        <v>0.5804905170968859</v>
      </c>
      <c r="G13" s="34">
        <f>'SEKTÖR (TL)'!L13</f>
        <v>17.61148242887843</v>
      </c>
    </row>
    <row r="14" spans="1:7" ht="14.25">
      <c r="A14" s="44" t="s">
        <v>7</v>
      </c>
      <c r="B14" s="34">
        <f>'SEKTÖR (U S D)'!D14</f>
        <v>30.240384032677674</v>
      </c>
      <c r="C14" s="34">
        <f>'SEKTÖR (TL)'!D14</f>
        <v>42.752698816165626</v>
      </c>
      <c r="D14" s="34">
        <f>'SEKTÖR (U S D)'!H14</f>
        <v>10.849982311184489</v>
      </c>
      <c r="E14" s="34">
        <f>'SEKTÖR (TL)'!H14</f>
        <v>26.142784053354866</v>
      </c>
      <c r="F14" s="34">
        <f>'SEKTÖR (U S D)'!L14</f>
        <v>8.370125440220843</v>
      </c>
      <c r="G14" s="34">
        <f>'SEKTÖR (TL)'!L14</f>
        <v>26.720112802207563</v>
      </c>
    </row>
    <row r="15" spans="1:7" ht="14.25">
      <c r="A15" s="44" t="s">
        <v>8</v>
      </c>
      <c r="B15" s="34">
        <f>'SEKTÖR (U S D)'!D15</f>
        <v>-3.9680745125564103</v>
      </c>
      <c r="C15" s="34">
        <f>'SEKTÖR (TL)'!D15</f>
        <v>5.257801853578022</v>
      </c>
      <c r="D15" s="34">
        <f>'SEKTÖR (U S D)'!H15</f>
        <v>3.7711029761922066</v>
      </c>
      <c r="E15" s="34">
        <f>'SEKTÖR (TL)'!H15</f>
        <v>18.08730647297106</v>
      </c>
      <c r="F15" s="34">
        <f>'SEKTÖR (U S D)'!L15</f>
        <v>5.622248855113074</v>
      </c>
      <c r="G15" s="34">
        <f>'SEKTÖR (TL)'!L15</f>
        <v>23.506946540593482</v>
      </c>
    </row>
    <row r="16" spans="1:7" ht="14.25">
      <c r="A16" s="44" t="s">
        <v>143</v>
      </c>
      <c r="B16" s="34">
        <f>'SEKTÖR (U S D)'!D16</f>
        <v>-28.175200813628855</v>
      </c>
      <c r="C16" s="34">
        <f>'SEKTÖR (TL)'!D16</f>
        <v>-21.274925577530045</v>
      </c>
      <c r="D16" s="34">
        <f>'SEKTÖR (U S D)'!H16</f>
        <v>51.05053043151041</v>
      </c>
      <c r="E16" s="34">
        <f>'SEKTÖR (TL)'!H16</f>
        <v>71.88937737380435</v>
      </c>
      <c r="F16" s="34">
        <f>'SEKTÖR (U S D)'!L16</f>
        <v>15.693044070801431</v>
      </c>
      <c r="G16" s="34">
        <f>'SEKTÖR (TL)'!L16</f>
        <v>35.28299921706587</v>
      </c>
    </row>
    <row r="17" spans="1:7" ht="14.25">
      <c r="A17" s="81" t="s">
        <v>146</v>
      </c>
      <c r="B17" s="34">
        <f>'SEKTÖR (U S D)'!D17</f>
        <v>-18.576730279591125</v>
      </c>
      <c r="C17" s="34">
        <f>'SEKTÖR (TL)'!D17</f>
        <v>-10.754321055221972</v>
      </c>
      <c r="D17" s="34">
        <f>'SEKTÖR (U S D)'!H17</f>
        <v>-9.572511917319195</v>
      </c>
      <c r="E17" s="34">
        <f>'SEKTÖR (TL)'!H17</f>
        <v>2.9028139100569805</v>
      </c>
      <c r="F17" s="34">
        <f>'SEKTÖR (U S D)'!L17</f>
        <v>3.3141989780633963</v>
      </c>
      <c r="G17" s="34">
        <f>'SEKTÖR (TL)'!L17</f>
        <v>20.80808152050831</v>
      </c>
    </row>
    <row r="18" spans="1:7" s="64" customFormat="1" ht="15.75">
      <c r="A18" s="42" t="s">
        <v>75</v>
      </c>
      <c r="B18" s="33">
        <f>'SEKTÖR (U S D)'!D18</f>
        <v>6.422087939281057</v>
      </c>
      <c r="C18" s="33">
        <f>'SEKTÖR (TL)'!D18</f>
        <v>16.646156872295105</v>
      </c>
      <c r="D18" s="33">
        <f>'SEKTÖR (U S D)'!H18</f>
        <v>17.33180623816096</v>
      </c>
      <c r="E18" s="33">
        <f>'SEKTÖR (TL)'!H18</f>
        <v>33.518836794591664</v>
      </c>
      <c r="F18" s="33">
        <f>'SEKTÖR (U S D)'!L18</f>
        <v>27.489443059024588</v>
      </c>
      <c r="G18" s="33">
        <f>'SEKTÖR (TL)'!L18</f>
        <v>49.07684696223685</v>
      </c>
    </row>
    <row r="19" spans="1:7" ht="14.25">
      <c r="A19" s="44" t="s">
        <v>109</v>
      </c>
      <c r="B19" s="34">
        <f>'SEKTÖR (U S D)'!D19</f>
        <v>6.422087939281057</v>
      </c>
      <c r="C19" s="34">
        <f>'SEKTÖR (TL)'!D19</f>
        <v>16.646156872295105</v>
      </c>
      <c r="D19" s="34">
        <f>'SEKTÖR (U S D)'!H19</f>
        <v>17.33180623816096</v>
      </c>
      <c r="E19" s="34">
        <f>'SEKTÖR (TL)'!H19</f>
        <v>33.518836794591664</v>
      </c>
      <c r="F19" s="34">
        <f>'SEKTÖR (U S D)'!L19</f>
        <v>27.489443059024588</v>
      </c>
      <c r="G19" s="34">
        <f>'SEKTÖR (TL)'!L19</f>
        <v>49.07684696223685</v>
      </c>
    </row>
    <row r="20" spans="1:7" s="64" customFormat="1" ht="15.75">
      <c r="A20" s="42" t="s">
        <v>76</v>
      </c>
      <c r="B20" s="33">
        <f>'SEKTÖR (U S D)'!D20</f>
        <v>12.099869900586443</v>
      </c>
      <c r="C20" s="33">
        <f>'SEKTÖR (TL)'!D20</f>
        <v>22.869408625474254</v>
      </c>
      <c r="D20" s="33">
        <f>'SEKTÖR (U S D)'!H20</f>
        <v>14.441713192013452</v>
      </c>
      <c r="E20" s="33">
        <f>'SEKTÖR (TL)'!H20</f>
        <v>30.23002812350985</v>
      </c>
      <c r="F20" s="33">
        <f>'SEKTÖR (U S D)'!L20</f>
        <v>13.492319545635137</v>
      </c>
      <c r="G20" s="33">
        <f>'SEKTÖR (TL)'!L20</f>
        <v>32.70963262786238</v>
      </c>
    </row>
    <row r="21" spans="1:7" ht="15" thickBot="1">
      <c r="A21" s="44" t="s">
        <v>9</v>
      </c>
      <c r="B21" s="34">
        <f>'SEKTÖR (U S D)'!D21</f>
        <v>12.099869900586443</v>
      </c>
      <c r="C21" s="34">
        <f>'SEKTÖR (TL)'!D21</f>
        <v>22.869408625474254</v>
      </c>
      <c r="D21" s="34">
        <f>'SEKTÖR (U S D)'!H21</f>
        <v>14.441713192013452</v>
      </c>
      <c r="E21" s="34">
        <f>'SEKTÖR (TL)'!H21</f>
        <v>30.23002812350985</v>
      </c>
      <c r="F21" s="34">
        <f>'SEKTÖR (U S D)'!L21</f>
        <v>13.492319545635137</v>
      </c>
      <c r="G21" s="34">
        <f>'SEKTÖR (TL)'!L21</f>
        <v>32.70963262786238</v>
      </c>
    </row>
    <row r="22" spans="1:7" ht="18" thickBot="1" thickTop="1">
      <c r="A22" s="51" t="s">
        <v>10</v>
      </c>
      <c r="B22" s="59">
        <f>'SEKTÖR (U S D)'!D22</f>
        <v>-7.379487814440459</v>
      </c>
      <c r="C22" s="59">
        <f>'SEKTÖR (TL)'!D22</f>
        <v>1.5186509040604863</v>
      </c>
      <c r="D22" s="59">
        <f>'SEKTÖR (U S D)'!H22</f>
        <v>2.4295006817860787</v>
      </c>
      <c r="E22" s="59">
        <f>'SEKTÖR (TL)'!H22</f>
        <v>16.560617474197258</v>
      </c>
      <c r="F22" s="59">
        <f>'SEKTÖR (U S D)'!L22</f>
        <v>6.612282884002924</v>
      </c>
      <c r="G22" s="59">
        <f>'SEKTÖR (TL)'!L22</f>
        <v>24.66462005355948</v>
      </c>
    </row>
    <row r="23" spans="1:7" s="64" customFormat="1" ht="15.75">
      <c r="A23" s="42" t="s">
        <v>77</v>
      </c>
      <c r="B23" s="33">
        <f>'SEKTÖR (U S D)'!D23</f>
        <v>0.10605964368047201</v>
      </c>
      <c r="C23" s="33">
        <f>'SEKTÖR (TL)'!D23</f>
        <v>9.723341866082999</v>
      </c>
      <c r="D23" s="33">
        <f>'SEKTÖR (U S D)'!H23</f>
        <v>1.6704530807912332</v>
      </c>
      <c r="E23" s="33">
        <f>'SEKTÖR (TL)'!H23</f>
        <v>15.69685208946567</v>
      </c>
      <c r="F23" s="33">
        <f>'SEKTÖR (U S D)'!L23</f>
        <v>5.56913772313588</v>
      </c>
      <c r="G23" s="33">
        <f>'SEKTÖR (TL)'!L23</f>
        <v>23.444842260397614</v>
      </c>
    </row>
    <row r="24" spans="1:7" ht="14.25">
      <c r="A24" s="44" t="s">
        <v>11</v>
      </c>
      <c r="B24" s="34">
        <f>'SEKTÖR (U S D)'!D24</f>
        <v>-6.331070418549961</v>
      </c>
      <c r="C24" s="34">
        <f>'SEKTÖR (TL)'!D24</f>
        <v>2.667790733927958</v>
      </c>
      <c r="D24" s="34">
        <f>'SEKTÖR (U S D)'!H24</f>
        <v>-4.717423273176616</v>
      </c>
      <c r="E24" s="34">
        <f>'SEKTÖR (TL)'!H24</f>
        <v>8.427707876018212</v>
      </c>
      <c r="F24" s="34">
        <f>'SEKTÖR (U S D)'!L24</f>
        <v>1.6207780147762925</v>
      </c>
      <c r="G24" s="34">
        <f>'SEKTÖR (TL)'!L24</f>
        <v>18.82791867934099</v>
      </c>
    </row>
    <row r="25" spans="1:7" ht="14.25">
      <c r="A25" s="44" t="s">
        <v>12</v>
      </c>
      <c r="B25" s="34">
        <f>'SEKTÖR (U S D)'!D25</f>
        <v>5.978931487196384</v>
      </c>
      <c r="C25" s="34">
        <f>'SEKTÖR (TL)'!D25</f>
        <v>16.160425967839153</v>
      </c>
      <c r="D25" s="34">
        <f>'SEKTÖR (U S D)'!H25</f>
        <v>10.14225177004421</v>
      </c>
      <c r="E25" s="34">
        <f>'SEKTÖR (TL)'!H25</f>
        <v>25.337415401437514</v>
      </c>
      <c r="F25" s="34">
        <f>'SEKTÖR (U S D)'!L25</f>
        <v>5.416894917624291</v>
      </c>
      <c r="G25" s="34">
        <f>'SEKTÖR (TL)'!L25</f>
        <v>23.26682063857716</v>
      </c>
    </row>
    <row r="26" spans="1:7" ht="14.25">
      <c r="A26" s="44" t="s">
        <v>13</v>
      </c>
      <c r="B26" s="34">
        <f>'SEKTÖR (U S D)'!D26</f>
        <v>23.343541723401664</v>
      </c>
      <c r="C26" s="34">
        <f>'SEKTÖR (TL)'!D26</f>
        <v>35.19327045397927</v>
      </c>
      <c r="D26" s="34">
        <f>'SEKTÖR (U S D)'!H26</f>
        <v>28.640825930503865</v>
      </c>
      <c r="E26" s="34">
        <f>'SEKTÖR (TL)'!H26</f>
        <v>46.38804253701254</v>
      </c>
      <c r="F26" s="34">
        <f>'SEKTÖR (U S D)'!L26</f>
        <v>25.858298563188264</v>
      </c>
      <c r="G26" s="34">
        <f>'SEKTÖR (TL)'!L26</f>
        <v>47.16950567542532</v>
      </c>
    </row>
    <row r="27" spans="1:7" s="64" customFormat="1" ht="15.75">
      <c r="A27" s="42" t="s">
        <v>78</v>
      </c>
      <c r="B27" s="33">
        <f>'SEKTÖR (U S D)'!D27</f>
        <v>-0.052377802993562976</v>
      </c>
      <c r="C27" s="33">
        <f>'SEKTÖR (TL)'!D27</f>
        <v>9.549683186601632</v>
      </c>
      <c r="D27" s="33">
        <f>'SEKTÖR (U S D)'!H27</f>
        <v>8.110228592287147</v>
      </c>
      <c r="E27" s="33">
        <f>'SEKTÖR (TL)'!H27</f>
        <v>23.025055439271245</v>
      </c>
      <c r="F27" s="33">
        <f>'SEKTÖR (U S D)'!L27</f>
        <v>11.787639401024757</v>
      </c>
      <c r="G27" s="33">
        <f>'SEKTÖR (TL)'!L27</f>
        <v>30.716304122066084</v>
      </c>
    </row>
    <row r="28" spans="1:7" ht="14.25">
      <c r="A28" s="44" t="s">
        <v>14</v>
      </c>
      <c r="B28" s="34">
        <f>'SEKTÖR (U S D)'!D28</f>
        <v>-0.052377802993562976</v>
      </c>
      <c r="C28" s="34">
        <f>'SEKTÖR (TL)'!D28</f>
        <v>9.549683186601632</v>
      </c>
      <c r="D28" s="34">
        <f>'SEKTÖR (U S D)'!H28</f>
        <v>8.110228592287147</v>
      </c>
      <c r="E28" s="34">
        <f>'SEKTÖR (TL)'!H28</f>
        <v>23.025055439271245</v>
      </c>
      <c r="F28" s="34">
        <f>'SEKTÖR (U S D)'!L28</f>
        <v>11.787639401024757</v>
      </c>
      <c r="G28" s="34">
        <f>'SEKTÖR (TL)'!L28</f>
        <v>30.716304122066084</v>
      </c>
    </row>
    <row r="29" spans="1:7" s="64" customFormat="1" ht="15.75">
      <c r="A29" s="42" t="s">
        <v>79</v>
      </c>
      <c r="B29" s="33">
        <f>'SEKTÖR (U S D)'!D29</f>
        <v>-9.54383989725335</v>
      </c>
      <c r="C29" s="33">
        <f>'SEKTÖR (TL)'!D29</f>
        <v>-0.853632495629186</v>
      </c>
      <c r="D29" s="33">
        <f>'SEKTÖR (U S D)'!H29</f>
        <v>1.4689420434466158</v>
      </c>
      <c r="E29" s="33">
        <f>'SEKTÖR (TL)'!H29</f>
        <v>15.467540701785232</v>
      </c>
      <c r="F29" s="33">
        <f>'SEKTÖR (U S D)'!L29</f>
        <v>5.801336216606395</v>
      </c>
      <c r="G29" s="33">
        <f>'SEKTÖR (TL)'!L29</f>
        <v>23.716358226311264</v>
      </c>
    </row>
    <row r="30" spans="1:7" ht="14.25">
      <c r="A30" s="44" t="s">
        <v>15</v>
      </c>
      <c r="B30" s="34">
        <f>'SEKTÖR (U S D)'!D30</f>
        <v>-11.999278950757846</v>
      </c>
      <c r="C30" s="34">
        <f>'SEKTÖR (TL)'!D30</f>
        <v>-3.5449678619195035</v>
      </c>
      <c r="D30" s="34">
        <f>'SEKTÖR (U S D)'!H30</f>
        <v>-4.257416891638094</v>
      </c>
      <c r="E30" s="34">
        <f>'SEKTÖR (TL)'!H30</f>
        <v>8.951176481422994</v>
      </c>
      <c r="F30" s="34">
        <f>'SEKTÖR (U S D)'!L30</f>
        <v>-2.0254966067543707</v>
      </c>
      <c r="G30" s="34">
        <f>'SEKTÖR (TL)'!L30</f>
        <v>14.564231344190024</v>
      </c>
    </row>
    <row r="31" spans="1:7" ht="14.25">
      <c r="A31" s="44" t="s">
        <v>120</v>
      </c>
      <c r="B31" s="34">
        <f>'SEKTÖR (U S D)'!D31</f>
        <v>-22.331797059901884</v>
      </c>
      <c r="C31" s="34">
        <f>'SEKTÖR (TL)'!D31</f>
        <v>-14.870140592346464</v>
      </c>
      <c r="D31" s="34">
        <f>'SEKTÖR (U S D)'!H31</f>
        <v>-5.005571588596407</v>
      </c>
      <c r="E31" s="34">
        <f>'SEKTÖR (TL)'!H31</f>
        <v>8.09980677969418</v>
      </c>
      <c r="F31" s="34">
        <f>'SEKTÖR (U S D)'!L31</f>
        <v>1.5410028490735463</v>
      </c>
      <c r="G31" s="34">
        <f>'SEKTÖR (TL)'!L31</f>
        <v>18.734635424794586</v>
      </c>
    </row>
    <row r="32" spans="1:7" ht="14.25">
      <c r="A32" s="44" t="s">
        <v>121</v>
      </c>
      <c r="B32" s="34">
        <f>'SEKTÖR (U S D)'!D32</f>
        <v>-63.12367988533351</v>
      </c>
      <c r="C32" s="34">
        <f>'SEKTÖR (TL)'!D32</f>
        <v>-59.58093752659164</v>
      </c>
      <c r="D32" s="34">
        <f>'SEKTÖR (U S D)'!H32</f>
        <v>-46.95577348726974</v>
      </c>
      <c r="E32" s="34">
        <f>'SEKTÖR (TL)'!H32</f>
        <v>-39.637821578637684</v>
      </c>
      <c r="F32" s="34">
        <f>'SEKTÖR (U S D)'!L32</f>
        <v>-33.73251077433501</v>
      </c>
      <c r="G32" s="34">
        <f>'SEKTÖR (TL)'!L32</f>
        <v>-22.511636157258767</v>
      </c>
    </row>
    <row r="33" spans="1:7" ht="14.25">
      <c r="A33" s="44" t="s">
        <v>32</v>
      </c>
      <c r="B33" s="34">
        <f>'SEKTÖR (U S D)'!D33</f>
        <v>0.24608771188947073</v>
      </c>
      <c r="C33" s="34">
        <f>'SEKTÖR (TL)'!D33</f>
        <v>9.876822560994288</v>
      </c>
      <c r="D33" s="34">
        <f>'SEKTÖR (U S D)'!H33</f>
        <v>15.489616797423905</v>
      </c>
      <c r="E33" s="34">
        <f>'SEKTÖR (TL)'!H33</f>
        <v>31.42249992594051</v>
      </c>
      <c r="F33" s="34">
        <f>'SEKTÖR (U S D)'!L33</f>
        <v>18.7699146745804</v>
      </c>
      <c r="G33" s="34">
        <f>'SEKTÖR (TL)'!L33</f>
        <v>38.88086706491426</v>
      </c>
    </row>
    <row r="34" spans="1:7" ht="14.25">
      <c r="A34" s="44" t="s">
        <v>31</v>
      </c>
      <c r="B34" s="34">
        <f>'SEKTÖR (U S D)'!D34</f>
        <v>3.056159150641924</v>
      </c>
      <c r="C34" s="34">
        <f>'SEKTÖR (TL)'!D34</f>
        <v>12.956860175498639</v>
      </c>
      <c r="D34" s="34">
        <f>'SEKTÖR (U S D)'!H34</f>
        <v>11.832104387516752</v>
      </c>
      <c r="E34" s="34">
        <f>'SEKTÖR (TL)'!H34</f>
        <v>27.26039914363994</v>
      </c>
      <c r="F34" s="34">
        <f>'SEKTÖR (U S D)'!L34</f>
        <v>12.196077906005423</v>
      </c>
      <c r="G34" s="34">
        <f>'SEKTÖR (TL)'!L34</f>
        <v>31.193902290506582</v>
      </c>
    </row>
    <row r="35" spans="1:7" ht="14.25">
      <c r="A35" s="44" t="s">
        <v>16</v>
      </c>
      <c r="B35" s="34">
        <f>'SEKTÖR (U S D)'!D35</f>
        <v>-1.1551271585997498</v>
      </c>
      <c r="C35" s="34">
        <f>'SEKTÖR (TL)'!D35</f>
        <v>8.340991675134097</v>
      </c>
      <c r="D35" s="34">
        <f>'SEKTÖR (U S D)'!H35</f>
        <v>1.5884074390599472</v>
      </c>
      <c r="E35" s="34">
        <f>'SEKTÖR (TL)'!H35</f>
        <v>15.60348747675534</v>
      </c>
      <c r="F35" s="34">
        <f>'SEKTÖR (U S D)'!L35</f>
        <v>6.59998488810549</v>
      </c>
      <c r="G35" s="34">
        <f>'SEKTÖR (TL)'!L35</f>
        <v>24.65023967500928</v>
      </c>
    </row>
    <row r="36" spans="1:7" ht="14.25">
      <c r="A36" s="44" t="s">
        <v>142</v>
      </c>
      <c r="B36" s="34">
        <f>'SEKTÖR (U S D)'!D36</f>
        <v>1.8274760802678918</v>
      </c>
      <c r="C36" s="34">
        <f>'SEKTÖR (TL)'!D36</f>
        <v>11.610136380200098</v>
      </c>
      <c r="D36" s="34">
        <f>'SEKTÖR (U S D)'!H36</f>
        <v>4.117284358719352</v>
      </c>
      <c r="E36" s="34">
        <f>'SEKTÖR (TL)'!H36</f>
        <v>18.481246845977406</v>
      </c>
      <c r="F36" s="34">
        <f>'SEKTÖR (U S D)'!L36</f>
        <v>8.818944996878908</v>
      </c>
      <c r="G36" s="34">
        <f>'SEKTÖR (TL)'!L36</f>
        <v>27.244929624339225</v>
      </c>
    </row>
    <row r="37" spans="1:7" ht="14.25">
      <c r="A37" s="44" t="s">
        <v>153</v>
      </c>
      <c r="B37" s="34">
        <f>'SEKTÖR (U S D)'!D37</f>
        <v>-6.836691341661134</v>
      </c>
      <c r="C37" s="34">
        <f>'SEKTÖR (TL)'!D37</f>
        <v>2.113594338638378</v>
      </c>
      <c r="D37" s="34">
        <f>'SEKTÖR (U S D)'!H37</f>
        <v>-0.41230128127261545</v>
      </c>
      <c r="E37" s="34">
        <f>'SEKTÖR (TL)'!H37</f>
        <v>13.326762097096806</v>
      </c>
      <c r="F37" s="34">
        <f>'SEKTÖR (U S D)'!L37</f>
        <v>-0.6286681155570427</v>
      </c>
      <c r="G37" s="34">
        <f>'SEKTÖR (TL)'!L37</f>
        <v>16.197580602122745</v>
      </c>
    </row>
    <row r="38" spans="1:7" ht="14.25">
      <c r="A38" s="81" t="s">
        <v>152</v>
      </c>
      <c r="B38" s="34">
        <f>'SEKTÖR (U S D)'!D38</f>
        <v>19.144471074798634</v>
      </c>
      <c r="C38" s="34">
        <f>'SEKTÖR (TL)'!D38</f>
        <v>30.59079118412828</v>
      </c>
      <c r="D38" s="34">
        <f>'SEKTÖR (U S D)'!H38</f>
        <v>41.55176209925619</v>
      </c>
      <c r="E38" s="34">
        <f>'SEKTÖR (TL)'!H38</f>
        <v>61.08016425959083</v>
      </c>
      <c r="F38" s="34">
        <f>'SEKTÖR (U S D)'!L38</f>
        <v>31.333755701021314</v>
      </c>
      <c r="G38" s="34">
        <f>'SEKTÖR (TL)'!L38</f>
        <v>53.57210550015837</v>
      </c>
    </row>
    <row r="39" spans="1:7" ht="15" thickBot="1">
      <c r="A39" s="44" t="s">
        <v>80</v>
      </c>
      <c r="B39" s="34">
        <f>'SEKTÖR (U S D)'!D41</f>
        <v>25.434952807222512</v>
      </c>
      <c r="C39" s="34">
        <f>'SEKTÖR (TL)'!D41</f>
        <v>37.48560534508769</v>
      </c>
      <c r="D39" s="34">
        <f>'SEKTÖR (U S D)'!H41</f>
        <v>1.6890762174808363</v>
      </c>
      <c r="E39" s="34">
        <f>'SEKTÖR (TL)'!H41</f>
        <v>15.718044463707425</v>
      </c>
      <c r="F39" s="34">
        <f>'SEKTÖR (U S D)'!L41</f>
        <v>8.802585476777795</v>
      </c>
      <c r="G39" s="34">
        <f>'SEKTÖR (TL)'!L41</f>
        <v>27.225799995909032</v>
      </c>
    </row>
    <row r="40" spans="1:7" ht="18" thickBot="1" thickTop="1">
      <c r="A40" s="51" t="s">
        <v>17</v>
      </c>
      <c r="B40" s="59">
        <f>'SEKTÖR (U S D)'!D42</f>
        <v>7.589207667514722</v>
      </c>
      <c r="C40" s="59">
        <f>'SEKTÖR (TL)'!D42</f>
        <v>17.925402877936055</v>
      </c>
      <c r="D40" s="59">
        <f>'SEKTÖR (U S D)'!H42</f>
        <v>5.335385291526879</v>
      </c>
      <c r="E40" s="59">
        <f>'SEKTÖR (TL)'!H42</f>
        <v>19.867396304179223</v>
      </c>
      <c r="F40" s="59">
        <f>'SEKTÖR (U S D)'!L42</f>
        <v>5.708064314791236</v>
      </c>
      <c r="G40" s="59">
        <f>'SEKTÖR (TL)'!L42</f>
        <v>23.607292873924884</v>
      </c>
    </row>
    <row r="41" spans="1:7" ht="14.25">
      <c r="A41" s="44" t="s">
        <v>83</v>
      </c>
      <c r="B41" s="34">
        <f>'SEKTÖR (U S D)'!D43</f>
        <v>7.589207667514722</v>
      </c>
      <c r="C41" s="34">
        <f>'SEKTÖR (TL)'!D43</f>
        <v>17.925402877936055</v>
      </c>
      <c r="D41" s="34">
        <f>'SEKTÖR (U S D)'!H43</f>
        <v>5.335385291526879</v>
      </c>
      <c r="E41" s="34">
        <f>'SEKTÖR (TL)'!H43</f>
        <v>19.867396304179223</v>
      </c>
      <c r="F41" s="34">
        <f>'SEKTÖR (U S D)'!L43</f>
        <v>5.708064314791236</v>
      </c>
      <c r="G41" s="34">
        <f>'SEKTÖR (TL)'!L43</f>
        <v>23.607292873924884</v>
      </c>
    </row>
    <row r="42" spans="1:7" ht="14.25">
      <c r="A42" s="111" t="s">
        <v>124</v>
      </c>
      <c r="B42" s="122"/>
      <c r="C42" s="122"/>
      <c r="D42" s="114">
        <f>'SEKTÖR (U S D)'!H44</f>
        <v>1249.9999055615351</v>
      </c>
      <c r="E42" s="114">
        <f>'SEKTÖR (TL)'!H44</f>
        <v>1436.245139681146</v>
      </c>
      <c r="F42" s="114">
        <f>'SEKTÖR (U S D)'!L44</f>
        <v>1149.1812285555186</v>
      </c>
      <c r="G42" s="114">
        <f>'SEKTÖR (TL)'!L44</f>
        <v>1360.7013284327609</v>
      </c>
    </row>
    <row r="43" spans="1:7" s="39" customFormat="1" ht="18.75" thickBot="1">
      <c r="A43" s="46" t="s">
        <v>18</v>
      </c>
      <c r="B43" s="48">
        <f>'SEKTÖR (U S D)'!D45</f>
        <v>-5.495985758467655</v>
      </c>
      <c r="C43" s="48">
        <f>'SEKTÖR (TL)'!D45</f>
        <v>3.5831027537145297</v>
      </c>
      <c r="D43" s="48">
        <f>'SEKTÖR (U S D)'!H45</f>
        <v>10.037608919293604</v>
      </c>
      <c r="E43" s="48">
        <f>'SEKTÖR (TL)'!H45</f>
        <v>25.2183360813533</v>
      </c>
      <c r="F43" s="48">
        <f>'SEKTÖR (U S D)'!L45</f>
        <v>12.303676057371623</v>
      </c>
      <c r="G43" s="48">
        <f>'SEKTÖR (TL)'!L45</f>
        <v>31.319719713186934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106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K9" sqref="K9: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169</v>
      </c>
    </row>
    <row r="5" ht="13.5" thickBot="1"/>
    <row r="6" spans="1:17" ht="24" thickBot="1" thickTop="1">
      <c r="A6" s="172" t="s">
        <v>115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26</v>
      </c>
      <c r="C7" s="160"/>
      <c r="D7" s="160"/>
      <c r="E7" s="162"/>
      <c r="F7" s="159" t="s">
        <v>170</v>
      </c>
      <c r="G7" s="160"/>
      <c r="H7" s="160"/>
      <c r="I7" s="162"/>
      <c r="J7" s="159" t="s">
        <v>114</v>
      </c>
      <c r="K7" s="160"/>
      <c r="L7" s="160"/>
      <c r="M7" s="161"/>
      <c r="N7" s="159" t="s">
        <v>114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157</v>
      </c>
      <c r="E8" s="79" t="s">
        <v>158</v>
      </c>
      <c r="F8" s="76">
        <v>2011</v>
      </c>
      <c r="G8" s="77">
        <v>2012</v>
      </c>
      <c r="H8" s="78" t="s">
        <v>157</v>
      </c>
      <c r="I8" s="79" t="s">
        <v>158</v>
      </c>
      <c r="J8" s="76" t="s">
        <v>131</v>
      </c>
      <c r="K8" s="77" t="s">
        <v>163</v>
      </c>
      <c r="L8" s="78" t="s">
        <v>157</v>
      </c>
      <c r="M8" s="79" t="s">
        <v>158</v>
      </c>
      <c r="N8" s="76">
        <v>2010</v>
      </c>
      <c r="O8" s="77">
        <v>2011</v>
      </c>
      <c r="P8" s="78" t="s">
        <v>135</v>
      </c>
      <c r="Q8" s="79" t="s">
        <v>134</v>
      </c>
    </row>
    <row r="9" spans="1:17" ht="22.5" customHeight="1" thickTop="1">
      <c r="A9" s="8" t="s">
        <v>34</v>
      </c>
      <c r="B9" s="83">
        <v>81875.452</v>
      </c>
      <c r="C9" s="12">
        <v>103727.117</v>
      </c>
      <c r="D9" s="50">
        <f aca="true" t="shared" si="0" ref="D9:D22">(C9-B9)/B9*100</f>
        <v>26.688909149472533</v>
      </c>
      <c r="E9" s="9">
        <f aca="true" t="shared" si="1" ref="E9:E22">C9/C$22*100</f>
        <v>0.9560971556084464</v>
      </c>
      <c r="F9" s="83">
        <v>654550.068</v>
      </c>
      <c r="G9" s="12">
        <v>723249.8339999999</v>
      </c>
      <c r="H9" s="50">
        <f aca="true" t="shared" si="2" ref="H9:H22">(G9-F9)/F9*100</f>
        <v>10.495723605974776</v>
      </c>
      <c r="I9" s="9">
        <f aca="true" t="shared" si="3" ref="I9:I22">G9/G$22*100</f>
        <v>0.9065263378069726</v>
      </c>
      <c r="J9" s="84">
        <v>1032453.243</v>
      </c>
      <c r="K9" s="84">
        <v>1141034.94</v>
      </c>
      <c r="L9" s="85">
        <f aca="true" t="shared" si="4" ref="L9:L22">(K9-J9)/J9*100</f>
        <v>10.516863377221233</v>
      </c>
      <c r="M9" s="9">
        <f aca="true" t="shared" si="5" ref="M9:M22">K9/K$22*100</f>
        <v>0.8394425342784895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984722.767</v>
      </c>
      <c r="C10" s="12">
        <v>888609.795</v>
      </c>
      <c r="D10" s="50">
        <f t="shared" si="0"/>
        <v>-9.760409246230004</v>
      </c>
      <c r="E10" s="9">
        <f t="shared" si="1"/>
        <v>8.19069614597796</v>
      </c>
      <c r="F10" s="83">
        <v>7412787.156</v>
      </c>
      <c r="G10" s="12">
        <v>7420194.237</v>
      </c>
      <c r="H10" s="50">
        <f t="shared" si="2"/>
        <v>0.09992302279991845</v>
      </c>
      <c r="I10" s="9">
        <f t="shared" si="3"/>
        <v>9.300522711884941</v>
      </c>
      <c r="J10" s="84">
        <v>11761886.230999999</v>
      </c>
      <c r="K10" s="84">
        <v>12594296.669000002</v>
      </c>
      <c r="L10" s="85">
        <f t="shared" si="4"/>
        <v>7.077184914491654</v>
      </c>
      <c r="M10" s="9">
        <f t="shared" si="5"/>
        <v>9.265437843016883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315309.432</v>
      </c>
      <c r="C11" s="12">
        <v>273717.332</v>
      </c>
      <c r="D11" s="50">
        <f t="shared" si="0"/>
        <v>-13.190883550860596</v>
      </c>
      <c r="E11" s="9">
        <f t="shared" si="1"/>
        <v>2.5229695969081334</v>
      </c>
      <c r="F11" s="83">
        <v>1897117.857</v>
      </c>
      <c r="G11" s="12">
        <v>1862039.505</v>
      </c>
      <c r="H11" s="50">
        <f t="shared" si="2"/>
        <v>-1.8490338842453997</v>
      </c>
      <c r="I11" s="9">
        <f t="shared" si="3"/>
        <v>2.3338931776644665</v>
      </c>
      <c r="J11" s="84">
        <v>3297072.188</v>
      </c>
      <c r="K11" s="84">
        <v>3270449.3209999995</v>
      </c>
      <c r="L11" s="85">
        <f t="shared" si="4"/>
        <v>-0.807469945513991</v>
      </c>
      <c r="M11" s="9">
        <f t="shared" si="5"/>
        <v>2.4060212093501754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126</v>
      </c>
      <c r="B12" s="83">
        <v>151903.179</v>
      </c>
      <c r="C12" s="12">
        <v>148777.845</v>
      </c>
      <c r="D12" s="50">
        <f t="shared" si="0"/>
        <v>-2.0574513453730963</v>
      </c>
      <c r="E12" s="9">
        <f t="shared" si="1"/>
        <v>1.3713489638592224</v>
      </c>
      <c r="F12" s="83">
        <v>996639.951</v>
      </c>
      <c r="G12" s="12">
        <v>994927.3160000001</v>
      </c>
      <c r="H12" s="50">
        <f t="shared" si="2"/>
        <v>-0.17184089382343984</v>
      </c>
      <c r="I12" s="9">
        <f t="shared" si="3"/>
        <v>1.2470487703666735</v>
      </c>
      <c r="J12" s="84">
        <v>1716460.261</v>
      </c>
      <c r="K12" s="84">
        <v>1708704.178</v>
      </c>
      <c r="L12" s="85">
        <f t="shared" si="4"/>
        <v>-0.45186499077358294</v>
      </c>
      <c r="M12" s="9">
        <f t="shared" si="5"/>
        <v>1.2570683992486358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78616.054</v>
      </c>
      <c r="C13" s="12">
        <v>76957.641</v>
      </c>
      <c r="D13" s="50">
        <f t="shared" si="0"/>
        <v>-2.1095093376220593</v>
      </c>
      <c r="E13" s="9">
        <f t="shared" si="1"/>
        <v>0.7093514578491174</v>
      </c>
      <c r="F13" s="83">
        <v>634706.8090000001</v>
      </c>
      <c r="G13" s="12">
        <v>623090.253</v>
      </c>
      <c r="H13" s="50">
        <f t="shared" si="2"/>
        <v>-1.8302239451790876</v>
      </c>
      <c r="I13" s="9">
        <f t="shared" si="3"/>
        <v>0.7809856271260618</v>
      </c>
      <c r="J13" s="84">
        <v>1120853.9489999998</v>
      </c>
      <c r="K13" s="84">
        <v>1100507.287</v>
      </c>
      <c r="L13" s="85">
        <f t="shared" si="4"/>
        <v>-1.8152821799979026</v>
      </c>
      <c r="M13" s="9">
        <f t="shared" si="5"/>
        <v>0.8096269391989215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900905.62</v>
      </c>
      <c r="C14" s="12">
        <v>889457.754</v>
      </c>
      <c r="D14" s="50">
        <f t="shared" si="0"/>
        <v>-1.2707064697853743</v>
      </c>
      <c r="E14" s="9">
        <f t="shared" si="1"/>
        <v>8.198512146378052</v>
      </c>
      <c r="F14" s="83">
        <v>6489675.694999999</v>
      </c>
      <c r="G14" s="12">
        <v>6723735.137</v>
      </c>
      <c r="H14" s="50">
        <f t="shared" si="2"/>
        <v>3.6066431205542813</v>
      </c>
      <c r="I14" s="9">
        <f t="shared" si="3"/>
        <v>8.427576065131422</v>
      </c>
      <c r="J14" s="84">
        <v>10765679.373</v>
      </c>
      <c r="K14" s="84">
        <v>11632435.871000001</v>
      </c>
      <c r="L14" s="85">
        <f t="shared" si="4"/>
        <v>8.05110822986054</v>
      </c>
      <c r="M14" s="9">
        <f t="shared" si="5"/>
        <v>8.557811075780247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588325.723</v>
      </c>
      <c r="C15" s="12">
        <v>680480.758</v>
      </c>
      <c r="D15" s="50">
        <f t="shared" si="0"/>
        <v>15.663947945379917</v>
      </c>
      <c r="E15" s="9">
        <f t="shared" si="1"/>
        <v>6.2722818871952235</v>
      </c>
      <c r="F15" s="83">
        <v>3897868.4810000006</v>
      </c>
      <c r="G15" s="12">
        <v>4505478.687</v>
      </c>
      <c r="H15" s="50">
        <f t="shared" si="2"/>
        <v>15.588268536041436</v>
      </c>
      <c r="I15" s="9">
        <f t="shared" si="3"/>
        <v>5.647198108024008</v>
      </c>
      <c r="J15" s="84">
        <v>6351158.123</v>
      </c>
      <c r="K15" s="84">
        <v>7642842.461000001</v>
      </c>
      <c r="L15" s="85">
        <f t="shared" si="4"/>
        <v>20.33777640210709</v>
      </c>
      <c r="M15" s="9">
        <f t="shared" si="5"/>
        <v>5.6227261932514425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577810.125</v>
      </c>
      <c r="C16" s="12">
        <v>469861.253</v>
      </c>
      <c r="D16" s="50">
        <f t="shared" si="0"/>
        <v>-18.68241266973298</v>
      </c>
      <c r="E16" s="9">
        <f t="shared" si="1"/>
        <v>4.330911920784617</v>
      </c>
      <c r="F16" s="83">
        <v>3442175.06</v>
      </c>
      <c r="G16" s="12">
        <v>3275496.406</v>
      </c>
      <c r="H16" s="50">
        <f t="shared" si="2"/>
        <v>-4.842248029070319</v>
      </c>
      <c r="I16" s="9">
        <f t="shared" si="3"/>
        <v>4.105529820876642</v>
      </c>
      <c r="J16" s="84">
        <v>5421458.573</v>
      </c>
      <c r="K16" s="84">
        <v>5644409.3780000005</v>
      </c>
      <c r="L16" s="85">
        <f t="shared" si="4"/>
        <v>4.11237680779011</v>
      </c>
      <c r="M16" s="9">
        <f t="shared" si="5"/>
        <v>4.152508522459087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3046360.947</v>
      </c>
      <c r="C17" s="12">
        <v>3163611.057</v>
      </c>
      <c r="D17" s="50">
        <f t="shared" si="0"/>
        <v>3.8488580979041767</v>
      </c>
      <c r="E17" s="9">
        <f t="shared" si="1"/>
        <v>29.16035478985819</v>
      </c>
      <c r="F17" s="83">
        <v>21106760.301000003</v>
      </c>
      <c r="G17" s="12">
        <v>23520197.187999997</v>
      </c>
      <c r="H17" s="50">
        <f t="shared" si="2"/>
        <v>11.43442599708516</v>
      </c>
      <c r="I17" s="9">
        <f t="shared" si="3"/>
        <v>29.48037762195393</v>
      </c>
      <c r="J17" s="84">
        <v>35353063.733</v>
      </c>
      <c r="K17" s="84">
        <v>40069200.89500001</v>
      </c>
      <c r="L17" s="85">
        <f t="shared" si="4"/>
        <v>13.340108788358762</v>
      </c>
      <c r="M17" s="9">
        <f t="shared" si="5"/>
        <v>29.478318644486666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1761784.851</v>
      </c>
      <c r="C18" s="12">
        <v>1583112.045</v>
      </c>
      <c r="D18" s="50">
        <f t="shared" si="0"/>
        <v>-10.141579200126753</v>
      </c>
      <c r="E18" s="9">
        <f t="shared" si="1"/>
        <v>14.592220115728956</v>
      </c>
      <c r="F18" s="83">
        <v>11035037.868999999</v>
      </c>
      <c r="G18" s="12">
        <v>10847842.376</v>
      </c>
      <c r="H18" s="50">
        <f t="shared" si="2"/>
        <v>-1.6963738160416717</v>
      </c>
      <c r="I18" s="9">
        <f t="shared" si="3"/>
        <v>13.596760565896748</v>
      </c>
      <c r="J18" s="84">
        <v>18167466.438999996</v>
      </c>
      <c r="K18" s="84">
        <v>18272307.608000003</v>
      </c>
      <c r="L18" s="85">
        <f t="shared" si="4"/>
        <v>0.5770819467426965</v>
      </c>
      <c r="M18" s="9">
        <f t="shared" si="5"/>
        <v>13.44266653707874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111160.938</v>
      </c>
      <c r="C19" s="12">
        <v>135425.308</v>
      </c>
      <c r="D19" s="50">
        <f t="shared" si="0"/>
        <v>21.8281443432944</v>
      </c>
      <c r="E19" s="9">
        <f t="shared" si="1"/>
        <v>1.248272925354686</v>
      </c>
      <c r="F19" s="83">
        <v>770182.4949999999</v>
      </c>
      <c r="G19" s="12">
        <v>822843.2589999998</v>
      </c>
      <c r="H19" s="50">
        <f t="shared" si="2"/>
        <v>6.837439742122414</v>
      </c>
      <c r="I19" s="9">
        <f t="shared" si="3"/>
        <v>1.0313574246467427</v>
      </c>
      <c r="J19" s="84">
        <v>1483651.7719999999</v>
      </c>
      <c r="K19" s="84">
        <v>1522394.9749999999</v>
      </c>
      <c r="L19" s="85">
        <f t="shared" si="4"/>
        <v>2.611340729083157</v>
      </c>
      <c r="M19" s="9">
        <f t="shared" si="5"/>
        <v>1.1200034733264501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886136.493</v>
      </c>
      <c r="C20" s="12">
        <v>846597.588</v>
      </c>
      <c r="D20" s="50">
        <f t="shared" si="0"/>
        <v>-4.46194297518904</v>
      </c>
      <c r="E20" s="9">
        <f t="shared" si="1"/>
        <v>7.803451684015969</v>
      </c>
      <c r="F20" s="83">
        <v>5861459.261</v>
      </c>
      <c r="G20" s="12">
        <v>6148752.276000001</v>
      </c>
      <c r="H20" s="50">
        <f t="shared" si="2"/>
        <v>4.901390630001353</v>
      </c>
      <c r="I20" s="9">
        <f t="shared" si="3"/>
        <v>7.706888575441509</v>
      </c>
      <c r="J20" s="84">
        <v>9654947.02</v>
      </c>
      <c r="K20" s="84">
        <v>10454581.022999998</v>
      </c>
      <c r="L20" s="85">
        <f t="shared" si="4"/>
        <v>8.282116943195806</v>
      </c>
      <c r="M20" s="9">
        <f t="shared" si="5"/>
        <v>7.691280679596825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1995181.026</v>
      </c>
      <c r="C21" s="90">
        <v>1588678.793</v>
      </c>
      <c r="D21" s="91">
        <f t="shared" si="0"/>
        <v>-20.374203027329713</v>
      </c>
      <c r="E21" s="92">
        <f t="shared" si="1"/>
        <v>14.643531210481441</v>
      </c>
      <c r="F21" s="89">
        <v>12846133.057000002</v>
      </c>
      <c r="G21" s="90">
        <v>12314704.108</v>
      </c>
      <c r="H21" s="91">
        <f t="shared" si="2"/>
        <v>-4.136878752866577</v>
      </c>
      <c r="I21" s="92">
        <f t="shared" si="3"/>
        <v>15.435335193179899</v>
      </c>
      <c r="J21" s="93">
        <v>20382411.664</v>
      </c>
      <c r="K21" s="94">
        <v>20874536.625000004</v>
      </c>
      <c r="L21" s="95">
        <f t="shared" si="4"/>
        <v>2.414458941918086</v>
      </c>
      <c r="M21" s="92">
        <f t="shared" si="5"/>
        <v>15.357087948927445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11479950.74383</v>
      </c>
      <c r="C22" s="102">
        <v>10849014.285999998</v>
      </c>
      <c r="D22" s="103">
        <f t="shared" si="0"/>
        <v>-5.495985757335266</v>
      </c>
      <c r="E22" s="104">
        <f t="shared" si="1"/>
        <v>100</v>
      </c>
      <c r="F22" s="101">
        <v>77045094.06</v>
      </c>
      <c r="G22" s="102">
        <v>79782550.58199999</v>
      </c>
      <c r="H22" s="103">
        <f t="shared" si="2"/>
        <v>3.553057537794879</v>
      </c>
      <c r="I22" s="104">
        <f t="shared" si="3"/>
        <v>100</v>
      </c>
      <c r="J22" s="105">
        <v>126508562.569</v>
      </c>
      <c r="K22" s="106">
        <v>135927701.231</v>
      </c>
      <c r="L22" s="103">
        <f t="shared" si="4"/>
        <v>7.445455446434811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52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73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4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162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125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84</v>
      </c>
      <c r="P4" s="35" t="s">
        <v>61</v>
      </c>
    </row>
    <row r="5" spans="1:16" ht="12.75">
      <c r="A5" s="67" t="s">
        <v>86</v>
      </c>
      <c r="B5" s="29" t="s">
        <v>136</v>
      </c>
      <c r="C5" s="30">
        <v>1034327.904</v>
      </c>
      <c r="D5" s="30">
        <v>1069461.663</v>
      </c>
      <c r="E5" s="30">
        <v>1266339.669</v>
      </c>
      <c r="F5" s="30">
        <v>1084282.277</v>
      </c>
      <c r="G5" s="30">
        <v>1088832.47</v>
      </c>
      <c r="H5" s="30">
        <v>1103458.404</v>
      </c>
      <c r="I5" s="30">
        <v>1015060.795</v>
      </c>
      <c r="J5" s="30"/>
      <c r="K5" s="30"/>
      <c r="L5" s="30"/>
      <c r="M5" s="30"/>
      <c r="N5" s="30"/>
      <c r="O5" s="30">
        <v>7661763.181999999</v>
      </c>
      <c r="P5" s="68">
        <f aca="true" t="shared" si="0" ref="P5:P24">O5/O$26*100</f>
        <v>9.60330689474873</v>
      </c>
    </row>
    <row r="6" spans="1:16" ht="12.75">
      <c r="A6" s="67" t="s">
        <v>87</v>
      </c>
      <c r="B6" s="29" t="s">
        <v>66</v>
      </c>
      <c r="C6" s="30">
        <v>745745.255</v>
      </c>
      <c r="D6" s="30">
        <v>790269.677</v>
      </c>
      <c r="E6" s="30">
        <v>911093.386</v>
      </c>
      <c r="F6" s="30">
        <v>796127.916</v>
      </c>
      <c r="G6" s="30">
        <v>860260.029</v>
      </c>
      <c r="H6" s="30">
        <v>910656.663</v>
      </c>
      <c r="I6" s="30">
        <v>913253.941</v>
      </c>
      <c r="J6" s="30"/>
      <c r="K6" s="30"/>
      <c r="L6" s="30"/>
      <c r="M6" s="30"/>
      <c r="N6" s="30"/>
      <c r="O6" s="30">
        <v>5927406.867</v>
      </c>
      <c r="P6" s="68">
        <f t="shared" si="0"/>
        <v>7.429452709732953</v>
      </c>
    </row>
    <row r="7" spans="1:16" ht="12.75">
      <c r="A7" s="67" t="s">
        <v>88</v>
      </c>
      <c r="B7" s="29" t="s">
        <v>129</v>
      </c>
      <c r="C7" s="30">
        <v>621987.008</v>
      </c>
      <c r="D7" s="30">
        <v>612851.666</v>
      </c>
      <c r="E7" s="30">
        <v>669310.849</v>
      </c>
      <c r="F7" s="30">
        <v>624992.447</v>
      </c>
      <c r="G7" s="30">
        <v>681927.081</v>
      </c>
      <c r="H7" s="30">
        <v>640305.683</v>
      </c>
      <c r="I7" s="30">
        <v>618790.693</v>
      </c>
      <c r="J7" s="30"/>
      <c r="K7" s="30"/>
      <c r="L7" s="30"/>
      <c r="M7" s="30"/>
      <c r="N7" s="30"/>
      <c r="O7" s="30">
        <v>4470165.427</v>
      </c>
      <c r="P7" s="68">
        <f t="shared" si="0"/>
        <v>5.6029362231698</v>
      </c>
    </row>
    <row r="8" spans="1:16" ht="12.75">
      <c r="A8" s="67" t="s">
        <v>89</v>
      </c>
      <c r="B8" s="29" t="s">
        <v>137</v>
      </c>
      <c r="C8" s="30">
        <v>440426.637</v>
      </c>
      <c r="D8" s="30">
        <v>511134.358</v>
      </c>
      <c r="E8" s="30">
        <v>609237.407</v>
      </c>
      <c r="F8" s="30">
        <v>542461.211</v>
      </c>
      <c r="G8" s="30">
        <v>589517.361</v>
      </c>
      <c r="H8" s="30">
        <v>536634.478</v>
      </c>
      <c r="I8" s="30">
        <v>547686.286</v>
      </c>
      <c r="J8" s="30"/>
      <c r="K8" s="30"/>
      <c r="L8" s="30"/>
      <c r="M8" s="30"/>
      <c r="N8" s="30"/>
      <c r="O8" s="30">
        <v>3777097.738</v>
      </c>
      <c r="P8" s="68">
        <f t="shared" si="0"/>
        <v>4.7342403945206195</v>
      </c>
    </row>
    <row r="9" spans="1:16" ht="12.75">
      <c r="A9" s="67" t="s">
        <v>90</v>
      </c>
      <c r="B9" s="29" t="s">
        <v>63</v>
      </c>
      <c r="C9" s="30">
        <v>506979.11</v>
      </c>
      <c r="D9" s="30">
        <v>541343.009</v>
      </c>
      <c r="E9" s="30">
        <v>571133.13</v>
      </c>
      <c r="F9" s="30">
        <v>489655.556</v>
      </c>
      <c r="G9" s="30">
        <v>507909.254</v>
      </c>
      <c r="H9" s="30">
        <v>546307.14</v>
      </c>
      <c r="I9" s="30">
        <v>478100.08</v>
      </c>
      <c r="J9" s="30"/>
      <c r="K9" s="30"/>
      <c r="L9" s="30"/>
      <c r="M9" s="30"/>
      <c r="N9" s="30"/>
      <c r="O9" s="30">
        <v>3641427.279</v>
      </c>
      <c r="P9" s="68">
        <f t="shared" si="0"/>
        <v>4.56419010408756</v>
      </c>
    </row>
    <row r="10" spans="1:16" ht="12.75">
      <c r="A10" s="67" t="s">
        <v>91</v>
      </c>
      <c r="B10" s="29" t="s">
        <v>155</v>
      </c>
      <c r="C10" s="30">
        <v>447580.959</v>
      </c>
      <c r="D10" s="30">
        <v>484122.695</v>
      </c>
      <c r="E10" s="30">
        <v>477605.124</v>
      </c>
      <c r="F10" s="30">
        <v>440939.741</v>
      </c>
      <c r="G10" s="30">
        <v>461728.608</v>
      </c>
      <c r="H10" s="30">
        <v>484630.047</v>
      </c>
      <c r="I10" s="30">
        <v>475978.026</v>
      </c>
      <c r="J10" s="30"/>
      <c r="K10" s="30"/>
      <c r="L10" s="30"/>
      <c r="M10" s="30"/>
      <c r="N10" s="30"/>
      <c r="O10" s="30">
        <v>3272585.1999999997</v>
      </c>
      <c r="P10" s="68">
        <f t="shared" si="0"/>
        <v>4.101880894550032</v>
      </c>
    </row>
    <row r="11" spans="1:16" ht="12.75">
      <c r="A11" s="67" t="s">
        <v>92</v>
      </c>
      <c r="B11" s="29" t="s">
        <v>62</v>
      </c>
      <c r="C11" s="30">
        <v>509654.624</v>
      </c>
      <c r="D11" s="30">
        <v>515589.088</v>
      </c>
      <c r="E11" s="30">
        <v>627931.787</v>
      </c>
      <c r="F11" s="30">
        <v>516253.593</v>
      </c>
      <c r="G11" s="30">
        <v>499997.042</v>
      </c>
      <c r="H11" s="30">
        <v>594414.6</v>
      </c>
      <c r="I11" s="30">
        <v>468437.286</v>
      </c>
      <c r="J11" s="30"/>
      <c r="K11" s="30"/>
      <c r="L11" s="30"/>
      <c r="M11" s="30"/>
      <c r="N11" s="30"/>
      <c r="O11" s="30">
        <v>3732278.02</v>
      </c>
      <c r="P11" s="68">
        <f t="shared" si="0"/>
        <v>4.678063050394233</v>
      </c>
    </row>
    <row r="12" spans="1:16" ht="12.75">
      <c r="A12" s="67" t="s">
        <v>93</v>
      </c>
      <c r="B12" s="29" t="s">
        <v>147</v>
      </c>
      <c r="C12" s="30">
        <v>305789.356</v>
      </c>
      <c r="D12" s="30">
        <v>320680.872</v>
      </c>
      <c r="E12" s="30">
        <v>265307.166</v>
      </c>
      <c r="F12" s="30">
        <v>360906.822</v>
      </c>
      <c r="G12" s="30">
        <v>403560.068</v>
      </c>
      <c r="H12" s="30">
        <v>458971.754</v>
      </c>
      <c r="I12" s="30">
        <v>371436.821</v>
      </c>
      <c r="J12" s="30"/>
      <c r="K12" s="30"/>
      <c r="L12" s="30"/>
      <c r="M12" s="30"/>
      <c r="N12" s="30"/>
      <c r="O12" s="30">
        <v>2486652.859</v>
      </c>
      <c r="P12" s="68">
        <f t="shared" si="0"/>
        <v>3.1167878696360036</v>
      </c>
    </row>
    <row r="13" spans="1:16" ht="12.75">
      <c r="A13" s="67" t="s">
        <v>94</v>
      </c>
      <c r="B13" s="29" t="s">
        <v>156</v>
      </c>
      <c r="C13" s="30">
        <v>223161.941</v>
      </c>
      <c r="D13" s="30">
        <v>233166.176</v>
      </c>
      <c r="E13" s="30">
        <v>214924.685</v>
      </c>
      <c r="F13" s="30">
        <v>271665.611</v>
      </c>
      <c r="G13" s="30">
        <v>277140.958</v>
      </c>
      <c r="H13" s="30">
        <v>309880.964</v>
      </c>
      <c r="I13" s="30">
        <v>302580.41</v>
      </c>
      <c r="J13" s="30"/>
      <c r="K13" s="30"/>
      <c r="L13" s="30"/>
      <c r="M13" s="30"/>
      <c r="N13" s="30"/>
      <c r="O13" s="30">
        <v>1832520.7449999996</v>
      </c>
      <c r="P13" s="68">
        <f t="shared" si="0"/>
        <v>2.2968941596332124</v>
      </c>
    </row>
    <row r="14" spans="1:16" ht="12.75">
      <c r="A14" s="67" t="s">
        <v>95</v>
      </c>
      <c r="B14" s="29" t="s">
        <v>139</v>
      </c>
      <c r="C14" s="30">
        <v>277212.345</v>
      </c>
      <c r="D14" s="30">
        <v>291795.7</v>
      </c>
      <c r="E14" s="30">
        <v>365724.255</v>
      </c>
      <c r="F14" s="30">
        <v>309335.506</v>
      </c>
      <c r="G14" s="30">
        <v>379942.067</v>
      </c>
      <c r="H14" s="30">
        <v>313561.727</v>
      </c>
      <c r="I14" s="30">
        <v>286620.576</v>
      </c>
      <c r="J14" s="30"/>
      <c r="K14" s="30"/>
      <c r="L14" s="30"/>
      <c r="M14" s="30"/>
      <c r="N14" s="30"/>
      <c r="O14" s="30">
        <v>2224192.176</v>
      </c>
      <c r="P14" s="68">
        <f t="shared" si="0"/>
        <v>2.787817836657717</v>
      </c>
    </row>
    <row r="15" spans="1:16" ht="12.75">
      <c r="A15" s="67" t="s">
        <v>96</v>
      </c>
      <c r="B15" s="29" t="s">
        <v>64</v>
      </c>
      <c r="C15" s="30">
        <v>293816.791</v>
      </c>
      <c r="D15" s="30">
        <v>300300.312</v>
      </c>
      <c r="E15" s="30">
        <v>388995.162</v>
      </c>
      <c r="F15" s="30">
        <v>335832.428</v>
      </c>
      <c r="G15" s="30">
        <v>302635.212</v>
      </c>
      <c r="H15" s="30">
        <v>310994.891</v>
      </c>
      <c r="I15" s="30">
        <v>257523.886</v>
      </c>
      <c r="J15" s="30"/>
      <c r="K15" s="30"/>
      <c r="L15" s="30"/>
      <c r="M15" s="30"/>
      <c r="N15" s="30"/>
      <c r="O15" s="30">
        <v>2190098.682</v>
      </c>
      <c r="P15" s="68">
        <f t="shared" si="0"/>
        <v>2.7450848157826435</v>
      </c>
    </row>
    <row r="16" spans="1:16" ht="12.75">
      <c r="A16" s="67" t="s">
        <v>97</v>
      </c>
      <c r="B16" s="29" t="s">
        <v>65</v>
      </c>
      <c r="C16" s="30">
        <v>299100.401</v>
      </c>
      <c r="D16" s="30">
        <v>301429.135</v>
      </c>
      <c r="E16" s="30">
        <v>301212.101</v>
      </c>
      <c r="F16" s="30">
        <v>234329.757</v>
      </c>
      <c r="G16" s="30">
        <v>235364.717</v>
      </c>
      <c r="H16" s="30">
        <v>232485.04</v>
      </c>
      <c r="I16" s="30">
        <v>248764.776</v>
      </c>
      <c r="J16" s="30"/>
      <c r="K16" s="30"/>
      <c r="L16" s="30"/>
      <c r="M16" s="30"/>
      <c r="N16" s="30"/>
      <c r="O16" s="30">
        <v>1852685.9270000001</v>
      </c>
      <c r="P16" s="68">
        <f t="shared" si="0"/>
        <v>2.322169338039852</v>
      </c>
    </row>
    <row r="17" spans="1:16" ht="12.75">
      <c r="A17" s="67" t="s">
        <v>98</v>
      </c>
      <c r="B17" s="29" t="s">
        <v>167</v>
      </c>
      <c r="C17" s="30">
        <v>230707.381</v>
      </c>
      <c r="D17" s="30">
        <v>166949.864</v>
      </c>
      <c r="E17" s="30">
        <v>201834.88</v>
      </c>
      <c r="F17" s="30">
        <v>220356.575</v>
      </c>
      <c r="G17" s="30">
        <v>249095.405</v>
      </c>
      <c r="H17" s="30">
        <v>250241.306</v>
      </c>
      <c r="I17" s="30">
        <v>227709.68</v>
      </c>
      <c r="J17" s="30"/>
      <c r="K17" s="30"/>
      <c r="L17" s="30"/>
      <c r="M17" s="30"/>
      <c r="N17" s="30"/>
      <c r="O17" s="30">
        <v>1546895.091</v>
      </c>
      <c r="P17" s="68">
        <f t="shared" si="0"/>
        <v>1.9388889919951153</v>
      </c>
    </row>
    <row r="18" spans="1:16" ht="12.75">
      <c r="A18" s="67" t="s">
        <v>99</v>
      </c>
      <c r="B18" s="29" t="s">
        <v>149</v>
      </c>
      <c r="C18" s="30">
        <v>179951.355</v>
      </c>
      <c r="D18" s="30">
        <v>172587.357</v>
      </c>
      <c r="E18" s="30">
        <v>220093.01</v>
      </c>
      <c r="F18" s="30">
        <v>227320.08</v>
      </c>
      <c r="G18" s="30">
        <v>219299.195</v>
      </c>
      <c r="H18" s="30">
        <v>208891.586</v>
      </c>
      <c r="I18" s="30">
        <v>211434.767</v>
      </c>
      <c r="J18" s="30"/>
      <c r="K18" s="30"/>
      <c r="L18" s="30"/>
      <c r="M18" s="30"/>
      <c r="N18" s="30"/>
      <c r="O18" s="30">
        <v>1439577.35</v>
      </c>
      <c r="P18" s="68">
        <f t="shared" si="0"/>
        <v>1.8043761941452172</v>
      </c>
    </row>
    <row r="19" spans="1:16" ht="12.75">
      <c r="A19" s="67" t="s">
        <v>100</v>
      </c>
      <c r="B19" s="29" t="s">
        <v>148</v>
      </c>
      <c r="C19" s="30">
        <v>158425.35</v>
      </c>
      <c r="D19" s="30">
        <v>196209.796</v>
      </c>
      <c r="E19" s="30">
        <v>204236.153</v>
      </c>
      <c r="F19" s="30">
        <v>223832.99</v>
      </c>
      <c r="G19" s="30">
        <v>212608.946</v>
      </c>
      <c r="H19" s="30">
        <v>232934.418</v>
      </c>
      <c r="I19" s="30">
        <v>182785.739</v>
      </c>
      <c r="J19" s="30"/>
      <c r="K19" s="30"/>
      <c r="L19" s="30"/>
      <c r="M19" s="30"/>
      <c r="N19" s="30"/>
      <c r="O19" s="30">
        <v>1411033.392</v>
      </c>
      <c r="P19" s="68">
        <f t="shared" si="0"/>
        <v>1.768599000025095</v>
      </c>
    </row>
    <row r="20" spans="1:16" ht="12.75">
      <c r="A20" s="67" t="s">
        <v>101</v>
      </c>
      <c r="B20" s="29" t="s">
        <v>138</v>
      </c>
      <c r="C20" s="30">
        <v>193457.214</v>
      </c>
      <c r="D20" s="30">
        <v>204582.236</v>
      </c>
      <c r="E20" s="30">
        <v>229232.925</v>
      </c>
      <c r="F20" s="30">
        <v>204385.101</v>
      </c>
      <c r="G20" s="30">
        <v>218106.942</v>
      </c>
      <c r="H20" s="30">
        <v>208616.793</v>
      </c>
      <c r="I20" s="30">
        <v>181067.886</v>
      </c>
      <c r="J20" s="30"/>
      <c r="K20" s="30"/>
      <c r="L20" s="30"/>
      <c r="M20" s="30"/>
      <c r="N20" s="30"/>
      <c r="O20" s="30">
        <v>1439449.097</v>
      </c>
      <c r="P20" s="68">
        <f t="shared" si="0"/>
        <v>1.8042154409491296</v>
      </c>
    </row>
    <row r="21" spans="1:16" ht="12.75">
      <c r="A21" s="67" t="s">
        <v>102</v>
      </c>
      <c r="B21" s="29" t="s">
        <v>145</v>
      </c>
      <c r="C21" s="30">
        <v>244255.2</v>
      </c>
      <c r="D21" s="30">
        <v>235588.001</v>
      </c>
      <c r="E21" s="30">
        <v>328559.947</v>
      </c>
      <c r="F21" s="30">
        <v>319897.608</v>
      </c>
      <c r="G21" s="30">
        <v>284948.504</v>
      </c>
      <c r="H21" s="30">
        <v>265856.224</v>
      </c>
      <c r="I21" s="30">
        <v>169191.967</v>
      </c>
      <c r="J21" s="30"/>
      <c r="K21" s="30"/>
      <c r="L21" s="30"/>
      <c r="M21" s="30"/>
      <c r="N21" s="30"/>
      <c r="O21" s="30">
        <v>1848297.451</v>
      </c>
      <c r="P21" s="68">
        <f t="shared" si="0"/>
        <v>2.3166687919087403</v>
      </c>
    </row>
    <row r="22" spans="1:16" ht="12.75">
      <c r="A22" s="67" t="s">
        <v>103</v>
      </c>
      <c r="B22" s="29" t="s">
        <v>67</v>
      </c>
      <c r="C22" s="30">
        <v>186040.391</v>
      </c>
      <c r="D22" s="30">
        <v>206748.263</v>
      </c>
      <c r="E22" s="30">
        <v>220117.477</v>
      </c>
      <c r="F22" s="30">
        <v>193095.046</v>
      </c>
      <c r="G22" s="30">
        <v>187820.968</v>
      </c>
      <c r="H22" s="30">
        <v>196717.695</v>
      </c>
      <c r="I22" s="30">
        <v>161881.941</v>
      </c>
      <c r="J22" s="30"/>
      <c r="K22" s="30"/>
      <c r="L22" s="30"/>
      <c r="M22" s="30"/>
      <c r="N22" s="30"/>
      <c r="O22" s="30">
        <v>1352421.781</v>
      </c>
      <c r="P22" s="68">
        <f t="shared" si="0"/>
        <v>1.6951348019471661</v>
      </c>
    </row>
    <row r="23" spans="1:16" ht="12.75">
      <c r="A23" s="67" t="s">
        <v>104</v>
      </c>
      <c r="B23" s="29" t="s">
        <v>168</v>
      </c>
      <c r="C23" s="30">
        <v>126685.502</v>
      </c>
      <c r="D23" s="30">
        <v>226441.822</v>
      </c>
      <c r="E23" s="30">
        <v>174998.6</v>
      </c>
      <c r="F23" s="30">
        <v>184308.334</v>
      </c>
      <c r="G23" s="30">
        <v>150999.829</v>
      </c>
      <c r="H23" s="30">
        <v>195949.07</v>
      </c>
      <c r="I23" s="30">
        <v>156483.673</v>
      </c>
      <c r="J23" s="30"/>
      <c r="K23" s="30"/>
      <c r="L23" s="30"/>
      <c r="M23" s="30"/>
      <c r="N23" s="30"/>
      <c r="O23" s="30">
        <v>1215866.83</v>
      </c>
      <c r="P23" s="68">
        <f t="shared" si="0"/>
        <v>1.5239758831318162</v>
      </c>
    </row>
    <row r="24" spans="1:16" ht="12.75">
      <c r="A24" s="67" t="s">
        <v>105</v>
      </c>
      <c r="B24" s="29" t="s">
        <v>173</v>
      </c>
      <c r="C24" s="30">
        <v>97712.954</v>
      </c>
      <c r="D24" s="30">
        <v>111497.537</v>
      </c>
      <c r="E24" s="30">
        <v>149681.884</v>
      </c>
      <c r="F24" s="30">
        <v>140768.885</v>
      </c>
      <c r="G24" s="30">
        <v>158291.476</v>
      </c>
      <c r="H24" s="30">
        <v>158932.059</v>
      </c>
      <c r="I24" s="30">
        <v>150843.367</v>
      </c>
      <c r="J24" s="30"/>
      <c r="K24" s="30"/>
      <c r="L24" s="30"/>
      <c r="M24" s="30"/>
      <c r="N24" s="30"/>
      <c r="O24" s="30">
        <v>967728.162</v>
      </c>
      <c r="P24" s="68">
        <f t="shared" si="0"/>
        <v>1.2129571626816067</v>
      </c>
    </row>
    <row r="25" spans="1:16" ht="12.75">
      <c r="A25" s="27"/>
      <c r="B25" s="176" t="s">
        <v>85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54290143.256</v>
      </c>
      <c r="P25" s="37">
        <f>SUM(P5:P24)</f>
        <v>68.04764055773724</v>
      </c>
    </row>
    <row r="26" spans="1:16" ht="13.5" customHeight="1">
      <c r="A26" s="27"/>
      <c r="B26" s="177" t="s">
        <v>108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79782550.59400003</v>
      </c>
      <c r="P26" s="30">
        <f>O26/O$26*100</f>
        <v>100</v>
      </c>
    </row>
    <row r="28" ht="12.75">
      <c r="B28" s="15" t="s">
        <v>123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2012-08-01T03:53:02Z</cp:lastPrinted>
  <dcterms:created xsi:type="dcterms:W3CDTF">2002-11-01T09:35:27Z</dcterms:created>
  <dcterms:modified xsi:type="dcterms:W3CDTF">2012-08-01T07:59:44Z</dcterms:modified>
  <cp:category/>
  <cp:version/>
  <cp:contentType/>
  <cp:contentStatus/>
</cp:coreProperties>
</file>